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1"/>
  </bookViews>
  <sheets>
    <sheet name="基本" sheetId="1" r:id="rId1"/>
    <sheet name="簡易耐震診断表" sheetId="2" r:id="rId2"/>
  </sheets>
  <definedNames>
    <definedName name="_xlnm.Print_Area" localSheetId="1">'簡易耐震診断表'!$B$1:$AK$144</definedName>
    <definedName name="_xlnm.Print_Area" localSheetId="0">'基本'!$B$1:$AK$114</definedName>
  </definedNames>
  <calcPr fullCalcOnLoad="1"/>
</workbook>
</file>

<file path=xl/comments2.xml><?xml version="1.0" encoding="utf-8"?>
<comments xmlns="http://schemas.openxmlformats.org/spreadsheetml/2006/main">
  <authors>
    <author>Owner</author>
  </authors>
  <commentList>
    <comment ref="AK3" authorId="0">
      <text>
        <r>
          <rPr>
            <b/>
            <sz val="9"/>
            <rFont val="MS P ゴシック"/>
            <family val="3"/>
          </rPr>
          <t>解説:</t>
        </r>
        <r>
          <rPr>
            <sz val="9"/>
            <rFont val="MS P ゴシック"/>
            <family val="3"/>
          </rPr>
          <t xml:space="preserve">
作成日は　2023/1/1 または　1/1 のように入力して下さい。</t>
        </r>
      </text>
    </comment>
    <comment ref="I7" authorId="0">
      <text>
        <r>
          <rPr>
            <b/>
            <sz val="9"/>
            <rFont val="MS P ゴシック"/>
            <family val="3"/>
          </rPr>
          <t>解説:</t>
        </r>
        <r>
          <rPr>
            <sz val="9"/>
            <rFont val="MS P ゴシック"/>
            <family val="3"/>
          </rPr>
          <t xml:space="preserve">
※表中の○印番号は、次ページの解説番号を示しています。</t>
        </r>
      </text>
    </comment>
    <comment ref="M31" authorId="0">
      <text>
        <r>
          <rPr>
            <b/>
            <sz val="9"/>
            <rFont val="MS P ゴシック"/>
            <family val="3"/>
          </rPr>
          <t>解説:</t>
        </r>
        <r>
          <rPr>
            <sz val="9"/>
            <rFont val="MS P ゴシック"/>
            <family val="3"/>
          </rPr>
          <t xml:space="preserve">
チェックボックスをクリックして下さい。</t>
        </r>
      </text>
    </comment>
    <comment ref="M74" authorId="0">
      <text>
        <r>
          <rPr>
            <b/>
            <sz val="9"/>
            <rFont val="MS P ゴシック"/>
            <family val="3"/>
          </rPr>
          <t>解説:</t>
        </r>
        <r>
          <rPr>
            <sz val="9"/>
            <rFont val="MS P ゴシック"/>
            <family val="3"/>
          </rPr>
          <t xml:space="preserve">
チェックボックスをクリックして下さい。</t>
        </r>
      </text>
    </comment>
    <comment ref="D84" authorId="0">
      <text>
        <r>
          <rPr>
            <b/>
            <sz val="9"/>
            <rFont val="MS P ゴシック"/>
            <family val="3"/>
          </rPr>
          <t>解説:</t>
        </r>
        <r>
          <rPr>
            <sz val="9"/>
            <rFont val="MS P ゴシック"/>
            <family val="3"/>
          </rPr>
          <t xml:space="preserve">
※耐震診断プログラムによって報告書様式が異なる場合があります。</t>
        </r>
      </text>
    </comment>
    <comment ref="N108" authorId="0">
      <text>
        <r>
          <rPr>
            <b/>
            <sz val="9"/>
            <rFont val="MS P ゴシック"/>
            <family val="3"/>
          </rPr>
          <t>解説:</t>
        </r>
        <r>
          <rPr>
            <sz val="9"/>
            <rFont val="MS P ゴシック"/>
            <family val="3"/>
          </rPr>
          <t xml:space="preserve">
※別添パンフレットの7、8頁を参照してください。</t>
        </r>
      </text>
    </comment>
    <comment ref="L127" authorId="0">
      <text>
        <r>
          <rPr>
            <b/>
            <sz val="9"/>
            <rFont val="MS P ゴシック"/>
            <family val="3"/>
          </rPr>
          <t>解説:</t>
        </r>
        <r>
          <rPr>
            <sz val="9"/>
            <rFont val="MS P ゴシック"/>
            <family val="3"/>
          </rPr>
          <t xml:space="preserve">
※一般的な補強方法の考え方です。詳しくは専門家とご相談ください。</t>
        </r>
      </text>
    </comment>
    <comment ref="AG32" authorId="0">
      <text>
        <r>
          <rPr>
            <b/>
            <sz val="9"/>
            <rFont val="MS P ゴシック"/>
            <family val="3"/>
          </rPr>
          <t>コメント記入について:</t>
        </r>
        <r>
          <rPr>
            <sz val="9"/>
            <rFont val="MS P ゴシック"/>
            <family val="3"/>
          </rPr>
          <t xml:space="preserve">
改行命令は次のようにします。
　Alt + Enter</t>
        </r>
      </text>
    </comment>
    <comment ref="A33" authorId="0">
      <text>
        <r>
          <rPr>
            <b/>
            <sz val="9"/>
            <rFont val="MS P ゴシック"/>
            <family val="3"/>
          </rPr>
          <t>解説:</t>
        </r>
        <r>
          <rPr>
            <sz val="9"/>
            <rFont val="MS P ゴシック"/>
            <family val="3"/>
          </rPr>
          <t xml:space="preserve">
行の高さは６８を基準とします。
</t>
        </r>
      </text>
    </comment>
    <comment ref="A36" authorId="0">
      <text>
        <r>
          <rPr>
            <b/>
            <sz val="9"/>
            <rFont val="MS P ゴシック"/>
            <family val="3"/>
          </rPr>
          <t>解説:</t>
        </r>
        <r>
          <rPr>
            <sz val="9"/>
            <rFont val="MS P ゴシック"/>
            <family val="3"/>
          </rPr>
          <t xml:space="preserve">
行の高さは６８を基準とします。
</t>
        </r>
      </text>
    </comment>
    <comment ref="A39" authorId="0">
      <text>
        <r>
          <rPr>
            <b/>
            <sz val="9"/>
            <rFont val="MS P ゴシック"/>
            <family val="3"/>
          </rPr>
          <t>解説:</t>
        </r>
        <r>
          <rPr>
            <sz val="9"/>
            <rFont val="MS P ゴシック"/>
            <family val="3"/>
          </rPr>
          <t xml:space="preserve">
行の高さは６８を基準とします。
</t>
        </r>
      </text>
    </comment>
    <comment ref="A42" authorId="0">
      <text>
        <r>
          <rPr>
            <b/>
            <sz val="9"/>
            <rFont val="MS P ゴシック"/>
            <family val="3"/>
          </rPr>
          <t>解説:</t>
        </r>
        <r>
          <rPr>
            <sz val="9"/>
            <rFont val="MS P ゴシック"/>
            <family val="3"/>
          </rPr>
          <t xml:space="preserve">
行の高さは６８を基準とします。
</t>
        </r>
      </text>
    </comment>
  </commentList>
</comments>
</file>

<file path=xl/sharedStrings.xml><?xml version="1.0" encoding="utf-8"?>
<sst xmlns="http://schemas.openxmlformats.org/spreadsheetml/2006/main" count="278" uniqueCount="206">
  <si>
    <t>履歴</t>
  </si>
  <si>
    <t>プログラム名</t>
  </si>
  <si>
    <t>ver.1.0</t>
  </si>
  <si>
    <t>Program Version</t>
  </si>
  <si>
    <t>㎡</t>
  </si>
  <si>
    <t>階</t>
  </si>
  <si>
    <t>方向</t>
  </si>
  <si>
    <t>壁・柱の耐力</t>
  </si>
  <si>
    <t>eKfl</t>
  </si>
  <si>
    <t>劣化度</t>
  </si>
  <si>
    <t>dK</t>
  </si>
  <si>
    <t>保有する耐力</t>
  </si>
  <si>
    <t>必要耐力</t>
  </si>
  <si>
    <t>上部構造評点</t>
  </si>
  <si>
    <t>Ｙ方向</t>
  </si>
  <si>
    <t>Ｘ方向</t>
  </si>
  <si>
    <t>建築名称　：</t>
  </si>
  <si>
    <t>簡易耐震診断表</t>
  </si>
  <si>
    <t>【診断結果】</t>
  </si>
  <si>
    <t>①</t>
  </si>
  <si>
    <t>①</t>
  </si>
  <si>
    <t>②</t>
  </si>
  <si>
    <t>②</t>
  </si>
  <si>
    <t>③</t>
  </si>
  <si>
    <t>③</t>
  </si>
  <si>
    <t>④</t>
  </si>
  <si>
    <t>④</t>
  </si>
  <si>
    <t>⑤</t>
  </si>
  <si>
    <t>⑤</t>
  </si>
  <si>
    <t>⑥</t>
  </si>
  <si>
    <t>⑥</t>
  </si>
  <si>
    <t>⑦</t>
  </si>
  <si>
    <t>⑦</t>
  </si>
  <si>
    <t>積
雪
状
態</t>
  </si>
  <si>
    <t>積
雪
時</t>
  </si>
  <si>
    <t>無
積
雪
時</t>
  </si>
  <si>
    <t>２
階</t>
  </si>
  <si>
    <t>１
階</t>
  </si>
  <si>
    <t>壁・柱の耐力
Qu
（kN）</t>
  </si>
  <si>
    <t>劣化度
dK</t>
  </si>
  <si>
    <t>保有する耐力
edQu
（kN）</t>
  </si>
  <si>
    <t>必要耐力
Qr
（kN）</t>
  </si>
  <si>
    <t>上部構造評点
edQu/Qr</t>
  </si>
  <si>
    <t>総合評価</t>
  </si>
  <si>
    <t>⑧　総　合　評　点</t>
  </si>
  <si>
    <t>評　　点</t>
  </si>
  <si>
    <t>判　　定</t>
  </si>
  <si>
    <t>（解説）上部構造評点の各階・各方向のなかで最小の値を総合評点としています。①～⑦の値もご自宅の耐震特性を総合的に評価する上でとても重要になります。下記の所見・アドバイスを参考にするか、ご不明な点や詳細については市町の担当者か診断者に説明を求めてもよいでしょう。</t>
  </si>
  <si>
    <t>上部構造の評点</t>
  </si>
  <si>
    <t>【所見・アドバイス】</t>
  </si>
  <si>
    <t>３．建物の劣化状態　</t>
  </si>
  <si>
    <t>４．その他</t>
  </si>
  <si>
    <t>問題ありません</t>
  </si>
  <si>
    <t>不足しています</t>
  </si>
  <si>
    <t>不明です</t>
  </si>
  <si>
    <t>簡易耐震診断表の解説</t>
  </si>
  <si>
    <t xml:space="preserve"> ２階床面：</t>
  </si>
  <si>
    <t xml:space="preserve"> １階床面：</t>
  </si>
  <si>
    <t xml:space="preserve"> 延べ床面：</t>
  </si>
  <si>
    <t>地震はどの方向に揺れるかわかりません。そこで、便宜上ご自宅を上から見たときのX,Yの2方向で耐震診断を行ないます。</t>
  </si>
  <si>
    <t>Qu（kN）</t>
  </si>
  <si>
    <t>edQu（kN）</t>
  </si>
  <si>
    <t>Qr（kN）</t>
  </si>
  <si>
    <t>地震で倒壊しないために、ご自宅が必要とする耐震性能です。</t>
  </si>
  <si>
    <t>各階各方向の「必要耐力」に対する「保有する耐力」の割合で、ご自宅の各階各方向の耐震性能の評価です。</t>
  </si>
  <si>
    <t>⑧</t>
  </si>
  <si>
    <t>総合評点</t>
  </si>
  <si>
    <t>上記⑦のうち最も低い評点がご自宅の耐震性能の総合評価です。1.0未満の場合は、倒壊の可能性がありますので、耐震化をご検討ください。</t>
  </si>
  <si>
    <t>配置などによる低減係数</t>
  </si>
  <si>
    <t>【注意事項】</t>
  </si>
  <si>
    <t>・</t>
  </si>
  <si>
    <t>壁の耐震強さ、柱などの接合部、基礎の状態など、地震に対する抵抗力の値です。
（数字が大きいほど地震に強い）</t>
  </si>
  <si>
    <t>壁や筋かいの配置のバランスを表す値です。バランスが悪い建物は、地震のときにねじれてしまいます。
（1.0良い～0.3悪い）</t>
  </si>
  <si>
    <t>屋根や外壁、内壁の劣化状態を表します。
（1.0良い～0.7悪い）</t>
  </si>
  <si>
    <t>ご自宅の地震に対する耐震性能を表わします。②③④から総合的に算定されます。
（数字が大きいほど地震に強い）</t>
  </si>
  <si>
    <t>作成日：</t>
  </si>
  <si>
    <t>耐震改修工事にかかる概算費用（参考）</t>
  </si>
  <si>
    <t>係数</t>
  </si>
  <si>
    <t>評点（目標）</t>
  </si>
  <si>
    <t>補強前の</t>
  </si>
  <si>
    <t>延べ床面積</t>
  </si>
  <si>
    <t>（㎡）</t>
  </si>
  <si>
    <t>耐震改修工事費</t>
  </si>
  <si>
    <t>－</t>
  </si>
  <si>
    <t>＝</t>
  </si>
  <si>
    <t>（万円/評点・㎡）</t>
  </si>
  <si>
    <t>補強後の</t>
  </si>
  <si>
    <t>【計算式】</t>
  </si>
  <si>
    <t>【留意事項】</t>
  </si>
  <si>
    <t>１．地震に対する抵抗力を大きくするため、耐力壁を補強しバランスよく配置する必要があります。</t>
  </si>
  <si>
    <t>２．基礎や上部構造に劣化や欠損などが認められた場合は、補修・補強・取替えなどが必要です。</t>
  </si>
  <si>
    <t>３．床下地や火打ち材など、水平構面等の補強が必要なこともあります。</t>
  </si>
  <si>
    <t>４．他のリフォーム工事（水廻り改修やバリアフリー改修など）と合わせて行なうと合理的です。</t>
  </si>
  <si>
    <t>５．建物の構造（在来構法、枠組み構法、伝統構法など）により、診断・補強方法が異なります。</t>
  </si>
  <si>
    <t>【耐震補強のポイント】　</t>
  </si>
  <si>
    <t>日本建築防災協会による算定式</t>
  </si>
  <si>
    <t>従って、実際の建物とは状況の異なる条件での診断結果となることもありえますので、表示の評点は大まかな目安を示す値となることをご理解ください。</t>
  </si>
  <si>
    <t>十分に把握できない部分（例えば、筋かいの補強箇所や壁・基礎の仕様や、｢わからない｣とチェックされたものなど）は診断者の判断により、できるだけ安全側として診断しています。</t>
  </si>
  <si>
    <t>この簡易耐震診断は、申請者から提出された図面や自己チェックリストあるいは目視による簡易な現地調査などに基づき、診断ソフトにより評点を算出して診断をおこなっています。</t>
  </si>
  <si>
    <t>平屋建ての場合の算定式</t>
  </si>
  <si>
    <t>２階建ての場合の算定式</t>
  </si>
  <si>
    <t>）Ｘ</t>
  </si>
  <si>
    <r>
      <t>×(評点差×延べ面積(㎡))</t>
    </r>
    <r>
      <rPr>
        <vertAlign val="superscript"/>
        <sz val="10"/>
        <rFont val="ＭＳ ゴシック"/>
        <family val="3"/>
      </rPr>
      <t>0.53</t>
    </r>
    <r>
      <rPr>
        <sz val="10"/>
        <rFont val="ＭＳ ゴシック"/>
        <family val="3"/>
      </rPr>
      <t>（万円）</t>
    </r>
  </si>
  <si>
    <r>
      <t>×(評点差×延べ面積(㎡))</t>
    </r>
    <r>
      <rPr>
        <vertAlign val="superscript"/>
        <sz val="10"/>
        <rFont val="ＭＳ ゴシック"/>
        <family val="3"/>
      </rPr>
      <t>0.69</t>
    </r>
    <r>
      <rPr>
        <sz val="10"/>
        <rFont val="ＭＳ ゴシック"/>
        <family val="3"/>
      </rPr>
      <t>（万円）</t>
    </r>
  </si>
  <si>
    <t>)</t>
  </si>
  <si>
    <t>万円</t>
  </si>
  <si>
    <t>簡易耐震診断報告書</t>
  </si>
  <si>
    <t>石川県建築士事務所協会</t>
  </si>
  <si>
    <t>2022.12.18</t>
  </si>
  <si>
    <t>P1</t>
  </si>
  <si>
    <t>P2</t>
  </si>
  <si>
    <t>P3</t>
  </si>
  <si>
    <t>P4</t>
  </si>
  <si>
    <t>１．</t>
  </si>
  <si>
    <t>２．</t>
  </si>
  <si>
    <t>３．</t>
  </si>
  <si>
    <r>
      <t>表記の工事金額は耐震補強費のみの概算であり、</t>
    </r>
    <r>
      <rPr>
        <sz val="10"/>
        <color indexed="10"/>
        <rFont val="ＭＳ ゴシック"/>
        <family val="3"/>
      </rPr>
      <t>リフォーム等の別途工事は含まれていません。</t>
    </r>
    <r>
      <rPr>
        <sz val="10"/>
        <rFont val="ＭＳ ゴシック"/>
        <family val="3"/>
      </rPr>
      <t>リフォーム工事等と同時に行う場合は、別途加算となりますのでご注意ください。</t>
    </r>
  </si>
  <si>
    <t>実際に耐震改修工事を行う場合には、さらに詳細な耐震補強設計により具体的な補強方法の検討が必要となりますので、その場合は「耐震診断士」にご相談・ご依頼ください。（別途有料となります）</t>
  </si>
  <si>
    <t>この「耐震改修工事にかかる概算費用」は、（一財）日本建築防災協会のデータに基づき平均的な工事費として算出してあります。したがって、地域性や施工の難易度、範囲・仕様など各家の実際の状況によりこの金額は変動するものとご理解ください。</t>
  </si>
  <si>
    <t>する</t>
  </si>
  <si>
    <t>エクセルシートの改行命令　：　Alt + Enter</t>
  </si>
  <si>
    <t>一般診断法（方法1）</t>
  </si>
  <si>
    <t>一般診断法（方法2）</t>
  </si>
  <si>
    <t>総2階建てとして必要耐力を求める</t>
  </si>
  <si>
    <t>２階の床面積を考慮して必要耐力を算出する</t>
  </si>
  <si>
    <t>偏心率計算による</t>
  </si>
  <si>
    <t>4分割法による</t>
  </si>
  <si>
    <t>階建ての場合</t>
  </si>
  <si>
    <t>診断法の概要</t>
  </si>
  <si>
    <t>ガイダンス表示</t>
  </si>
  <si>
    <t>２．耐震壁の配置バランス　</t>
  </si>
  <si>
    <t>１．地震に対する抵抗力　</t>
  </si>
  <si>
    <t>（耐力要素の配置等による）</t>
  </si>
  <si>
    <t>入力に対するメッセージ</t>
  </si>
  <si>
    <t>作成日は　2023/1/1 または　1/1 のように入力して下さい。</t>
  </si>
  <si>
    <t>：</t>
  </si>
  <si>
    <t>Ｘ（（</t>
  </si>
  <si>
    <t>配置
低減係数
eKfl</t>
  </si>
  <si>
    <t>コメント</t>
  </si>
  <si>
    <t>良くありません</t>
  </si>
  <si>
    <t>保有耐力</t>
  </si>
  <si>
    <t>上部評点</t>
  </si>
  <si>
    <t>edQu</t>
  </si>
  <si>
    <t>edQu/Qr</t>
  </si>
  <si>
    <t>判断</t>
  </si>
  <si>
    <t>全体判定</t>
  </si>
  <si>
    <t>階建て</t>
  </si>
  <si>
    <t>診断表のチェック</t>
  </si>
  <si>
    <r>
      <rPr>
        <sz val="10"/>
        <color indexed="10"/>
        <rFont val="ＭＳ ゴシック"/>
        <family val="3"/>
      </rPr>
      <t>万円</t>
    </r>
    <r>
      <rPr>
        <sz val="10"/>
        <rFont val="ＭＳ ゴシック"/>
        <family val="3"/>
      </rPr>
      <t xml:space="preserve"> です</t>
    </r>
  </si>
  <si>
    <r>
      <t xml:space="preserve">の耐震改修工事にかかるおおよその費用は </t>
    </r>
    <r>
      <rPr>
        <sz val="10"/>
        <color indexed="10"/>
        <rFont val="ＭＳ ゴシック"/>
        <family val="3"/>
      </rPr>
      <t>約</t>
    </r>
  </si>
  <si>
    <t>邸</t>
  </si>
  <si>
    <t>ｍ</t>
  </si>
  <si>
    <t>チェック列</t>
  </si>
  <si>
    <t>名称</t>
  </si>
  <si>
    <t>面積</t>
  </si>
  <si>
    <t>使用ソフト名</t>
  </si>
  <si>
    <t>コメント1check box</t>
  </si>
  <si>
    <t>コメント2check box</t>
  </si>
  <si>
    <t>コメント3check box</t>
  </si>
  <si>
    <t>診断法概要1check box</t>
  </si>
  <si>
    <t>診断法概要2check box</t>
  </si>
  <si>
    <t>診断法概要3check box</t>
  </si>
  <si>
    <t>積雪深</t>
  </si>
  <si>
    <t>＝</t>
  </si>
  <si>
    <t>消すな！</t>
  </si>
  <si>
    <t>保有耐力チェック</t>
  </si>
  <si>
    <t>edQu/Qrチェック</t>
  </si>
  <si>
    <t>1:good</t>
  </si>
  <si>
    <t>0:bad</t>
  </si>
  <si>
    <t>edQu=Qu*eKfl*dk</t>
  </si>
  <si>
    <t>誤差limit=</t>
  </si>
  <si>
    <t>プログラムの目的</t>
  </si>
  <si>
    <t>根拠・準拠</t>
  </si>
  <si>
    <t>使用方法</t>
  </si>
  <si>
    <t>上値はROUNDDOWN計算</t>
  </si>
  <si>
    <t>判定MSG</t>
  </si>
  <si>
    <t>→</t>
  </si>
  <si>
    <t>●</t>
  </si>
  <si>
    <t>採用診断法　</t>
  </si>
  <si>
    <t>必要耐力の計算方法</t>
  </si>
  <si>
    <t>低減係数の求め方</t>
  </si>
  <si>
    <t>作成日</t>
  </si>
  <si>
    <t>↓予備box</t>
  </si>
  <si>
    <t>積雪時の積雪深さは雪下ろしをするものとして１.0ｍにて計算する</t>
  </si>
  <si>
    <t>2012年改訂版</t>
  </si>
  <si>
    <t>木造住宅の耐震診断と補強方法</t>
  </si>
  <si>
    <t>（耐震診断及び耐震改修に関する指針と解説）</t>
  </si>
  <si>
    <t>(例題編・資料編）</t>
  </si>
  <si>
    <t>使用環境</t>
  </si>
  <si>
    <t>Windows 10</t>
  </si>
  <si>
    <t>Exel 2016</t>
  </si>
  <si>
    <r>
      <t>入力が終わったら欄外の「ガイダンス表示」を　</t>
    </r>
    <r>
      <rPr>
        <sz val="10"/>
        <color indexed="17"/>
        <rFont val="ＭＳ 明朝"/>
        <family val="1"/>
      </rPr>
      <t>しない</t>
    </r>
    <r>
      <rPr>
        <sz val="10"/>
        <rFont val="ＭＳ 明朝"/>
        <family val="1"/>
      </rPr>
      <t>　に切り替えてください。</t>
    </r>
  </si>
  <si>
    <t>印刷を実行してください。３ページの範囲が印刷されます。欄外の説明は印刷されません。</t>
  </si>
  <si>
    <t>使用ソフト名</t>
  </si>
  <si>
    <t>欄外右に「入力に対するメッセージ」があります。メッセージを参考にして入力してください。</t>
  </si>
  <si>
    <t>Ｐ１～Ｐ２　ピンクのセルに入力してください。</t>
  </si>
  <si>
    <t>Ｐ３に入力するところはありません。概算費はエクセル側で算定します。</t>
  </si>
  <si>
    <t>簡易耐震診断の概要書をエクセルにて作成します。</t>
  </si>
  <si>
    <t>なるべく手間をかけないことを目標にします。</t>
  </si>
  <si>
    <t>新規作成。ＷｏｒｄよりＥｘｃｅｌへ移植。ベータ版</t>
  </si>
  <si>
    <t>総合評価･総合評点は自動で表示されます。</t>
  </si>
  <si>
    <t>当敷地の基準法上の積雪深さ</t>
  </si>
  <si>
    <t>色のセルに入力してください。</t>
  </si>
  <si>
    <t>2023.03.01</t>
  </si>
  <si>
    <t>配布。</t>
  </si>
  <si>
    <t>一般財団法人日本建築防災協会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</si>
</sst>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0_);[Red]\(0.0\)"/>
    <numFmt numFmtId="185" formatCode="0.00_);[Red]\(0.00\)"/>
    <numFmt numFmtId="186" formatCode="0.000_);[Red]\(0.000\)"/>
    <numFmt numFmtId="187" formatCode="0.000"/>
    <numFmt numFmtId="188" formatCode="0.0"/>
    <numFmt numFmtId="189" formatCode="[$]ggge&quot;年&quot;m&quot;月&quot;d&quot;日&quot;;@"/>
    <numFmt numFmtId="190" formatCode="[$]gge&quot;年&quot;m&quot;月&quot;d&quot;日&quot;;@"/>
  </numFmts>
  <fonts count="78">
    <font>
      <sz val="11"/>
      <color theme="1"/>
      <name val="ＭＳ 明朝"/>
      <family val="1"/>
    </font>
    <font>
      <sz val="11"/>
      <color indexed="8"/>
      <name val="ＭＳ 明朝"/>
      <family val="1"/>
    </font>
    <font>
      <sz val="11"/>
      <name val="ＭＳ 明朝"/>
      <family val="1"/>
    </font>
    <font>
      <sz val="6"/>
      <name val="ＭＳ 明朝"/>
      <family val="1"/>
    </font>
    <font>
      <sz val="10"/>
      <name val="ＭＳ 明朝"/>
      <family val="1"/>
    </font>
    <font>
      <sz val="10"/>
      <name val="ＭＳ ゴシック"/>
      <family val="3"/>
    </font>
    <font>
      <b/>
      <sz val="12"/>
      <name val="ＭＳ 明朝"/>
      <family val="1"/>
    </font>
    <font>
      <b/>
      <sz val="10"/>
      <name val="ＭＳ ゴシック"/>
      <family val="3"/>
    </font>
    <font>
      <sz val="11"/>
      <name val="ＭＳ ゴシック"/>
      <family val="3"/>
    </font>
    <font>
      <vertAlign val="superscript"/>
      <sz val="10"/>
      <name val="ＭＳ ゴシック"/>
      <family val="3"/>
    </font>
    <font>
      <sz val="10"/>
      <color indexed="10"/>
      <name val="ＭＳ ゴシック"/>
      <family val="3"/>
    </font>
    <font>
      <b/>
      <sz val="12"/>
      <name val="ＭＳ ゴシック"/>
      <family val="3"/>
    </font>
    <font>
      <sz val="9"/>
      <name val="Meiryo UI"/>
      <family val="3"/>
    </font>
    <font>
      <sz val="9"/>
      <name val="MS P ゴシック"/>
      <family val="3"/>
    </font>
    <font>
      <b/>
      <sz val="9"/>
      <name val="MS P ゴシック"/>
      <family val="3"/>
    </font>
    <font>
      <sz val="10"/>
      <name val="ＭＳ Ｐゴシック"/>
      <family val="3"/>
    </font>
    <font>
      <sz val="10"/>
      <color indexed="17"/>
      <name val="ＭＳ 明朝"/>
      <family val="1"/>
    </font>
    <font>
      <sz val="9"/>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2"/>
      <color indexed="8"/>
      <name val="ＭＳ ゴシック"/>
      <family val="3"/>
    </font>
    <font>
      <b/>
      <sz val="10.5"/>
      <color indexed="8"/>
      <name val="ＭＳ ゴシック"/>
      <family val="3"/>
    </font>
    <font>
      <sz val="9"/>
      <color indexed="8"/>
      <name val="ＭＳ ゴシック"/>
      <family val="3"/>
    </font>
    <font>
      <sz val="10.5"/>
      <color indexed="8"/>
      <name val="ＭＳ ゴシック"/>
      <family val="3"/>
    </font>
    <font>
      <b/>
      <sz val="10"/>
      <color indexed="17"/>
      <name val="ＭＳ ゴシック"/>
      <family val="3"/>
    </font>
    <font>
      <b/>
      <sz val="10"/>
      <color indexed="17"/>
      <name val="ＭＳ 明朝"/>
      <family val="1"/>
    </font>
    <font>
      <sz val="10"/>
      <color indexed="10"/>
      <name val="ＭＳ Ｐゴシック"/>
      <family val="3"/>
    </font>
    <font>
      <sz val="10"/>
      <color indexed="8"/>
      <name val="ＭＳ Ｐゴシック"/>
      <family val="3"/>
    </font>
    <font>
      <sz val="10"/>
      <color indexed="8"/>
      <name val="ＭＳ ゴシック"/>
      <family val="3"/>
    </font>
    <font>
      <sz val="10"/>
      <color indexed="30"/>
      <name val="ＭＳ ゴシック"/>
      <family val="3"/>
    </font>
    <font>
      <b/>
      <sz val="10"/>
      <color indexed="10"/>
      <name val="ＭＳ ゴシック"/>
      <family val="3"/>
    </font>
    <font>
      <b/>
      <sz val="36"/>
      <color indexed="10"/>
      <name val="ＭＳ ゴシック"/>
      <family val="3"/>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12"/>
      <color theme="1"/>
      <name val="ＭＳ ゴシック"/>
      <family val="3"/>
    </font>
    <font>
      <b/>
      <sz val="10.5"/>
      <color theme="1"/>
      <name val="ＭＳ ゴシック"/>
      <family val="3"/>
    </font>
    <font>
      <sz val="9"/>
      <color theme="1"/>
      <name val="ＭＳ ゴシック"/>
      <family val="3"/>
    </font>
    <font>
      <sz val="10.5"/>
      <color theme="1"/>
      <name val="ＭＳ ゴシック"/>
      <family val="3"/>
    </font>
    <font>
      <sz val="10"/>
      <color rgb="FFFF0000"/>
      <name val="ＭＳ ゴシック"/>
      <family val="3"/>
    </font>
    <font>
      <sz val="10"/>
      <color rgb="FF00B050"/>
      <name val="ＭＳ 明朝"/>
      <family val="1"/>
    </font>
    <font>
      <b/>
      <sz val="10"/>
      <color rgb="FF00B050"/>
      <name val="ＭＳ ゴシック"/>
      <family val="3"/>
    </font>
    <font>
      <b/>
      <sz val="10"/>
      <color rgb="FF00B050"/>
      <name val="ＭＳ 明朝"/>
      <family val="1"/>
    </font>
    <font>
      <b/>
      <sz val="10.5"/>
      <color rgb="FF000000"/>
      <name val="ＭＳ ゴシック"/>
      <family val="3"/>
    </font>
    <font>
      <sz val="10"/>
      <color rgb="FFFF0000"/>
      <name val="ＭＳ Ｐゴシック"/>
      <family val="3"/>
    </font>
    <font>
      <sz val="10"/>
      <color theme="1"/>
      <name val="ＭＳ Ｐゴシック"/>
      <family val="3"/>
    </font>
    <font>
      <sz val="10"/>
      <color theme="1"/>
      <name val="ＭＳ ゴシック"/>
      <family val="3"/>
    </font>
    <font>
      <sz val="10"/>
      <color rgb="FF0070C0"/>
      <name val="ＭＳ ゴシック"/>
      <family val="3"/>
    </font>
    <font>
      <b/>
      <sz val="10"/>
      <color rgb="FFFF0000"/>
      <name val="ＭＳ ゴシック"/>
      <family val="3"/>
    </font>
    <font>
      <b/>
      <sz val="36"/>
      <color rgb="FFFF0000"/>
      <name val="ＭＳ ゴシック"/>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color rgb="FFFF0000"/>
      </bottom>
    </border>
    <border>
      <left>
        <color indexed="63"/>
      </left>
      <right>
        <color indexed="63"/>
      </right>
      <top>
        <color indexed="63"/>
      </top>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0" fontId="5" fillId="0" borderId="0">
      <alignment/>
      <protection/>
    </xf>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lignment/>
      <protection/>
    </xf>
    <xf numFmtId="0" fontId="61" fillId="32" borderId="0" applyNumberFormat="0" applyBorder="0" applyAlignment="0" applyProtection="0"/>
  </cellStyleXfs>
  <cellXfs count="159">
    <xf numFmtId="0" fontId="0" fillId="0" borderId="0" xfId="0" applyAlignment="1">
      <alignment vertical="center"/>
    </xf>
    <xf numFmtId="0" fontId="4" fillId="0" borderId="0" xfId="61">
      <alignment/>
      <protection/>
    </xf>
    <xf numFmtId="0" fontId="4" fillId="0" borderId="0" xfId="61" applyFont="1" applyAlignment="1" applyProtection="1">
      <alignment horizontal="right" vertical="center"/>
      <protection locked="0"/>
    </xf>
    <xf numFmtId="0" fontId="4" fillId="0" borderId="0" xfId="61" quotePrefix="1">
      <alignment/>
      <protection/>
    </xf>
    <xf numFmtId="0" fontId="4" fillId="0" borderId="10" xfId="61" applyNumberFormat="1" applyFont="1" applyBorder="1" applyAlignment="1">
      <alignment vertical="center"/>
      <protection/>
    </xf>
    <xf numFmtId="0" fontId="4" fillId="0" borderId="11" xfId="61" applyNumberFormat="1" applyFont="1" applyBorder="1" applyAlignment="1">
      <alignment vertical="center"/>
      <protection/>
    </xf>
    <xf numFmtId="0" fontId="4" fillId="0" borderId="12" xfId="61" applyNumberFormat="1" applyFont="1" applyBorder="1" applyAlignment="1">
      <alignment vertical="center"/>
      <protection/>
    </xf>
    <xf numFmtId="0" fontId="4" fillId="0" borderId="13" xfId="61" applyBorder="1" applyAlignment="1">
      <alignment vertical="center"/>
      <protection/>
    </xf>
    <xf numFmtId="0" fontId="4" fillId="0" borderId="0" xfId="61" applyBorder="1" applyAlignment="1">
      <alignment vertical="center"/>
      <protection/>
    </xf>
    <xf numFmtId="0" fontId="4" fillId="0" borderId="14" xfId="61" applyBorder="1" applyAlignment="1">
      <alignment vertical="center"/>
      <protection/>
    </xf>
    <xf numFmtId="0" fontId="2" fillId="0" borderId="15" xfId="61" applyFont="1" applyBorder="1" applyAlignment="1">
      <alignment vertical="center"/>
      <protection/>
    </xf>
    <xf numFmtId="0" fontId="2" fillId="0" borderId="16" xfId="61" applyFont="1" applyBorder="1" applyAlignment="1">
      <alignment vertical="center"/>
      <protection/>
    </xf>
    <xf numFmtId="0" fontId="4" fillId="0" borderId="17" xfId="61" applyBorder="1" applyAlignment="1">
      <alignment vertical="center"/>
      <protection/>
    </xf>
    <xf numFmtId="0" fontId="4" fillId="0" borderId="0" xfId="61" applyNumberFormat="1" applyFont="1" applyBorder="1" applyAlignment="1">
      <alignment vertical="center"/>
      <protection/>
    </xf>
    <xf numFmtId="0" fontId="62" fillId="0" borderId="0" xfId="0" applyFont="1" applyAlignment="1">
      <alignment horizontal="justify" vertical="center"/>
    </xf>
    <xf numFmtId="0" fontId="63" fillId="0" borderId="0" xfId="0" applyFont="1" applyAlignment="1">
      <alignment horizontal="justify" vertical="center"/>
    </xf>
    <xf numFmtId="0" fontId="64" fillId="0" borderId="0" xfId="0" applyNumberFormat="1" applyFont="1" applyBorder="1" applyAlignment="1">
      <alignment vertical="center"/>
    </xf>
    <xf numFmtId="0" fontId="65" fillId="0" borderId="0" xfId="0" applyFont="1" applyFill="1" applyBorder="1" applyAlignment="1">
      <alignment vertical="center" wrapText="1"/>
    </xf>
    <xf numFmtId="0" fontId="65" fillId="0" borderId="0" xfId="0" applyNumberFormat="1" applyFont="1" applyBorder="1" applyAlignment="1">
      <alignment vertical="center" wrapText="1"/>
    </xf>
    <xf numFmtId="0" fontId="65" fillId="0" borderId="0" xfId="0" applyFont="1" applyBorder="1" applyAlignment="1">
      <alignment vertical="center" wrapText="1"/>
    </xf>
    <xf numFmtId="0" fontId="4" fillId="0" borderId="0" xfId="61" applyAlignment="1">
      <alignment vertical="center"/>
      <protection/>
    </xf>
    <xf numFmtId="0" fontId="4" fillId="0" borderId="0" xfId="61" applyBorder="1">
      <alignment/>
      <protection/>
    </xf>
    <xf numFmtId="0" fontId="5" fillId="0" borderId="0" xfId="61" applyFont="1">
      <alignment/>
      <protection/>
    </xf>
    <xf numFmtId="0" fontId="5" fillId="0" borderId="0" xfId="61" applyFont="1" applyBorder="1" applyAlignment="1">
      <alignment vertical="center"/>
      <protection/>
    </xf>
    <xf numFmtId="0" fontId="5" fillId="0" borderId="0" xfId="61" applyFont="1" applyBorder="1" applyAlignment="1">
      <alignment vertical="top" wrapText="1"/>
      <protection/>
    </xf>
    <xf numFmtId="0" fontId="5" fillId="0" borderId="18"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vertical="center"/>
      <protection/>
    </xf>
    <xf numFmtId="0" fontId="5" fillId="0" borderId="21" xfId="61" applyFont="1" applyBorder="1">
      <alignment/>
      <protection/>
    </xf>
    <xf numFmtId="0" fontId="5" fillId="0" borderId="0" xfId="61" applyFont="1" applyBorder="1">
      <alignment/>
      <protection/>
    </xf>
    <xf numFmtId="0" fontId="5" fillId="0" borderId="22" xfId="61" applyFont="1" applyBorder="1">
      <alignment/>
      <protection/>
    </xf>
    <xf numFmtId="0" fontId="5" fillId="0" borderId="23" xfId="61" applyFont="1" applyBorder="1">
      <alignment/>
      <protection/>
    </xf>
    <xf numFmtId="0" fontId="5" fillId="0" borderId="24" xfId="61" applyFont="1" applyBorder="1">
      <alignment/>
      <protection/>
    </xf>
    <xf numFmtId="0" fontId="5" fillId="0" borderId="25" xfId="61" applyFont="1" applyBorder="1">
      <alignment/>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 fillId="0" borderId="23" xfId="61" applyFont="1" applyBorder="1" applyAlignment="1">
      <alignment vertical="center"/>
      <protection/>
    </xf>
    <xf numFmtId="0" fontId="5" fillId="0" borderId="24" xfId="61" applyFont="1" applyBorder="1" applyAlignment="1">
      <alignment vertical="center"/>
      <protection/>
    </xf>
    <xf numFmtId="0" fontId="5" fillId="0" borderId="25" xfId="61" applyFont="1" applyBorder="1" applyAlignment="1">
      <alignment vertical="center"/>
      <protection/>
    </xf>
    <xf numFmtId="0" fontId="5" fillId="0" borderId="0" xfId="61" applyFont="1" applyBorder="1" applyAlignment="1">
      <alignment horizontal="center" vertical="top"/>
      <protection/>
    </xf>
    <xf numFmtId="0" fontId="5" fillId="0" borderId="26" xfId="61" applyFont="1" applyBorder="1" applyAlignment="1">
      <alignment vertical="center"/>
      <protection/>
    </xf>
    <xf numFmtId="0" fontId="5" fillId="0" borderId="27" xfId="61" applyFont="1" applyBorder="1" applyAlignment="1">
      <alignment vertical="center"/>
      <protection/>
    </xf>
    <xf numFmtId="0" fontId="5" fillId="0" borderId="28" xfId="61" applyFont="1" applyBorder="1" applyAlignment="1">
      <alignment vertical="center"/>
      <protection/>
    </xf>
    <xf numFmtId="0" fontId="5" fillId="0" borderId="29" xfId="61" applyFont="1" applyBorder="1" applyAlignment="1">
      <alignment vertical="center"/>
      <protection/>
    </xf>
    <xf numFmtId="0" fontId="5" fillId="0" borderId="30" xfId="61" applyFont="1" applyBorder="1" applyAlignment="1">
      <alignment vertical="center"/>
      <protection/>
    </xf>
    <xf numFmtId="0" fontId="5" fillId="0" borderId="31" xfId="61" applyFont="1" applyBorder="1" applyAlignment="1">
      <alignment vertical="center"/>
      <protection/>
    </xf>
    <xf numFmtId="0" fontId="5" fillId="0" borderId="32" xfId="61" applyFont="1" applyBorder="1" applyAlignment="1">
      <alignment vertical="center"/>
      <protection/>
    </xf>
    <xf numFmtId="0" fontId="5" fillId="0" borderId="33" xfId="61" applyFont="1" applyBorder="1" applyAlignment="1">
      <alignment vertical="center"/>
      <protection/>
    </xf>
    <xf numFmtId="0" fontId="5" fillId="0" borderId="0" xfId="61" applyNumberFormat="1" applyFont="1" applyBorder="1" applyAlignment="1">
      <alignment vertical="center"/>
      <protection/>
    </xf>
    <xf numFmtId="0" fontId="8" fillId="0" borderId="0" xfId="61" applyFont="1" applyBorder="1" applyAlignment="1">
      <alignment vertical="center"/>
      <protection/>
    </xf>
    <xf numFmtId="0" fontId="5" fillId="0" borderId="0" xfId="61" applyFont="1" applyBorder="1" applyAlignment="1">
      <alignment vertical="top"/>
      <protection/>
    </xf>
    <xf numFmtId="0" fontId="4" fillId="0" borderId="0" xfId="61" applyAlignment="1">
      <alignment vertical="top"/>
      <protection/>
    </xf>
    <xf numFmtId="0" fontId="65" fillId="0" borderId="0" xfId="0" applyFont="1" applyBorder="1" applyAlignment="1">
      <alignment vertical="center"/>
    </xf>
    <xf numFmtId="0" fontId="66" fillId="0" borderId="0" xfId="61" applyFont="1" applyBorder="1" applyAlignment="1">
      <alignment vertical="center"/>
      <protection/>
    </xf>
    <xf numFmtId="0" fontId="11" fillId="0" borderId="0" xfId="61" applyFont="1" applyBorder="1" applyAlignment="1">
      <alignment vertical="center"/>
      <protection/>
    </xf>
    <xf numFmtId="0" fontId="67" fillId="0" borderId="0" xfId="61" applyFont="1" applyAlignment="1">
      <alignment vertical="center"/>
      <protection/>
    </xf>
    <xf numFmtId="0" fontId="68" fillId="0" borderId="0" xfId="61" applyFont="1" applyBorder="1" applyAlignment="1">
      <alignment vertical="center"/>
      <protection/>
    </xf>
    <xf numFmtId="0" fontId="68" fillId="0" borderId="32" xfId="61" applyFont="1" applyBorder="1" applyAlignment="1">
      <alignment vertical="center"/>
      <protection/>
    </xf>
    <xf numFmtId="0" fontId="0" fillId="0" borderId="34" xfId="0" applyBorder="1" applyAlignment="1">
      <alignment horizontal="center" vertical="center"/>
    </xf>
    <xf numFmtId="0" fontId="4" fillId="0" borderId="34" xfId="61" applyBorder="1">
      <alignment/>
      <protection/>
    </xf>
    <xf numFmtId="0" fontId="4" fillId="0" borderId="35" xfId="61" applyBorder="1">
      <alignment/>
      <protection/>
    </xf>
    <xf numFmtId="0" fontId="4" fillId="0" borderId="36" xfId="61" applyBorder="1">
      <alignment/>
      <protection/>
    </xf>
    <xf numFmtId="0" fontId="69" fillId="0" borderId="34" xfId="61" applyFont="1" applyBorder="1" applyAlignment="1">
      <alignment horizontal="center"/>
      <protection/>
    </xf>
    <xf numFmtId="0" fontId="4" fillId="0" borderId="27" xfId="61" applyBorder="1">
      <alignment/>
      <protection/>
    </xf>
    <xf numFmtId="0" fontId="65" fillId="0" borderId="0" xfId="0" applyFont="1" applyBorder="1" applyAlignment="1">
      <alignment horizontal="center" vertical="center"/>
    </xf>
    <xf numFmtId="0" fontId="4" fillId="0" borderId="34" xfId="61" applyBorder="1" applyProtection="1">
      <alignment/>
      <protection locked="0"/>
    </xf>
    <xf numFmtId="0" fontId="4" fillId="4" borderId="34" xfId="61" applyFill="1" applyBorder="1" applyAlignment="1" applyProtection="1">
      <alignment horizontal="center" vertical="center"/>
      <protection locked="0"/>
    </xf>
    <xf numFmtId="0" fontId="5" fillId="0" borderId="0" xfId="61" applyFont="1" quotePrefix="1">
      <alignment/>
      <protection/>
    </xf>
    <xf numFmtId="0" fontId="5" fillId="0" borderId="0" xfId="61" applyFont="1" applyBorder="1" applyAlignment="1">
      <alignment horizontal="right" vertical="center"/>
      <protection/>
    </xf>
    <xf numFmtId="185" fontId="4" fillId="0" borderId="34" xfId="61" applyNumberFormat="1" applyBorder="1">
      <alignment/>
      <protection/>
    </xf>
    <xf numFmtId="0" fontId="4" fillId="0" borderId="37" xfId="61" applyBorder="1">
      <alignment/>
      <protection/>
    </xf>
    <xf numFmtId="0" fontId="4" fillId="0" borderId="38" xfId="61" applyBorder="1">
      <alignment/>
      <protection/>
    </xf>
    <xf numFmtId="0" fontId="4" fillId="0" borderId="39" xfId="61" applyBorder="1">
      <alignment/>
      <protection/>
    </xf>
    <xf numFmtId="0" fontId="4" fillId="0" borderId="40" xfId="61" applyBorder="1">
      <alignment/>
      <protection/>
    </xf>
    <xf numFmtId="0" fontId="4" fillId="0" borderId="0" xfId="61" applyBorder="1" applyProtection="1">
      <alignment/>
      <protection locked="0"/>
    </xf>
    <xf numFmtId="0" fontId="4" fillId="0" borderId="34" xfId="61" applyBorder="1" applyAlignment="1">
      <alignment horizontal="center"/>
      <protection/>
    </xf>
    <xf numFmtId="186" fontId="4" fillId="7" borderId="0" xfId="61" applyNumberFormat="1" applyFill="1">
      <alignment/>
      <protection/>
    </xf>
    <xf numFmtId="0" fontId="4" fillId="0" borderId="0" xfId="61" applyAlignment="1">
      <alignment horizontal="right"/>
      <protection/>
    </xf>
    <xf numFmtId="0" fontId="70" fillId="0" borderId="0" xfId="0" applyFont="1" applyFill="1" applyBorder="1" applyAlignment="1">
      <alignment vertical="center" wrapText="1"/>
    </xf>
    <xf numFmtId="0" fontId="4" fillId="0" borderId="0" xfId="61" applyBorder="1" applyAlignment="1">
      <alignment horizontal="center"/>
      <protection/>
    </xf>
    <xf numFmtId="0" fontId="5" fillId="0" borderId="0" xfId="61" applyFont="1" applyAlignment="1" applyProtection="1">
      <alignment horizontal="right" vertical="center"/>
      <protection/>
    </xf>
    <xf numFmtId="0" fontId="4" fillId="0" borderId="0" xfId="61" applyAlignment="1">
      <alignment horizontal="center"/>
      <protection/>
    </xf>
    <xf numFmtId="0" fontId="69" fillId="0" borderId="0" xfId="61" applyFont="1">
      <alignment/>
      <protection/>
    </xf>
    <xf numFmtId="0" fontId="15" fillId="0" borderId="0" xfId="0" applyNumberFormat="1" applyFont="1" applyFill="1" applyBorder="1" applyAlignment="1">
      <alignment vertical="center"/>
    </xf>
    <xf numFmtId="0" fontId="15" fillId="0" borderId="0" xfId="61" applyNumberFormat="1" applyFont="1" applyBorder="1" applyAlignment="1">
      <alignment vertical="center"/>
      <protection/>
    </xf>
    <xf numFmtId="0" fontId="15" fillId="0" borderId="0" xfId="0" applyNumberFormat="1" applyFont="1" applyFill="1" applyBorder="1" applyAlignment="1">
      <alignment vertical="center" wrapText="1"/>
    </xf>
    <xf numFmtId="0" fontId="71" fillId="0" borderId="0" xfId="0" applyNumberFormat="1" applyFont="1" applyFill="1" applyBorder="1" applyAlignment="1">
      <alignment vertical="center" wrapText="1"/>
    </xf>
    <xf numFmtId="0" fontId="72" fillId="0" borderId="0" xfId="0" applyNumberFormat="1" applyFont="1" applyAlignment="1">
      <alignment vertical="center"/>
    </xf>
    <xf numFmtId="0" fontId="15" fillId="0" borderId="0" xfId="61" applyNumberFormat="1" applyFont="1" applyAlignment="1">
      <alignment/>
      <protection/>
    </xf>
    <xf numFmtId="0" fontId="64" fillId="0" borderId="35" xfId="0" applyNumberFormat="1" applyFont="1" applyBorder="1" applyAlignment="1">
      <alignment horizontal="left" vertical="center" indent="1"/>
    </xf>
    <xf numFmtId="0" fontId="73" fillId="0" borderId="0" xfId="0" applyFont="1" applyBorder="1" applyAlignment="1">
      <alignment vertical="center"/>
    </xf>
    <xf numFmtId="0" fontId="73" fillId="0" borderId="22" xfId="0" applyFont="1" applyBorder="1" applyAlignment="1">
      <alignment vertical="center"/>
    </xf>
    <xf numFmtId="0" fontId="17" fillId="0" borderId="37" xfId="61" applyFont="1" applyBorder="1" applyAlignment="1">
      <alignment horizontal="left" indent="1"/>
      <protection/>
    </xf>
    <xf numFmtId="0" fontId="17" fillId="0" borderId="35" xfId="61" applyFont="1" applyBorder="1" applyAlignment="1">
      <alignment horizontal="left" indent="1"/>
      <protection/>
    </xf>
    <xf numFmtId="0" fontId="17" fillId="0" borderId="36" xfId="61" applyFont="1" applyBorder="1" applyAlignment="1">
      <alignment horizontal="left" indent="1"/>
      <protection/>
    </xf>
    <xf numFmtId="0" fontId="4" fillId="7" borderId="0" xfId="61" applyFill="1">
      <alignment/>
      <protection/>
    </xf>
    <xf numFmtId="0" fontId="6" fillId="0" borderId="37" xfId="61" applyFont="1" applyBorder="1" applyAlignment="1">
      <alignment horizontal="center" vertical="center"/>
      <protection/>
    </xf>
    <xf numFmtId="0" fontId="6" fillId="0" borderId="36" xfId="61" applyFont="1" applyBorder="1" applyAlignment="1">
      <alignment horizontal="center" vertical="center"/>
      <protection/>
    </xf>
    <xf numFmtId="0" fontId="4" fillId="0" borderId="37" xfId="61" applyBorder="1" applyAlignment="1">
      <alignment horizontal="left" vertical="center" indent="1"/>
      <protection/>
    </xf>
    <xf numFmtId="0" fontId="4" fillId="0" borderId="36" xfId="61" applyBorder="1" applyAlignment="1">
      <alignment horizontal="left" vertical="center" indent="1"/>
      <protection/>
    </xf>
    <xf numFmtId="0" fontId="4" fillId="0" borderId="34" xfId="61" applyBorder="1" applyAlignment="1">
      <alignment horizontal="center" vertical="center"/>
      <protection/>
    </xf>
    <xf numFmtId="0" fontId="4" fillId="6" borderId="34" xfId="61" applyFont="1" applyFill="1" applyBorder="1" applyAlignment="1">
      <alignment horizontal="left" vertical="center" indent="1"/>
      <protection/>
    </xf>
    <xf numFmtId="0" fontId="4" fillId="0" borderId="34" xfId="61" applyBorder="1" applyAlignment="1">
      <alignment horizontal="center" wrapText="1"/>
      <protection/>
    </xf>
    <xf numFmtId="0" fontId="4" fillId="0" borderId="37" xfId="61" applyBorder="1" applyAlignment="1">
      <alignment horizontal="center"/>
      <protection/>
    </xf>
    <xf numFmtId="0" fontId="4" fillId="0" borderId="36" xfId="61" applyBorder="1" applyAlignment="1">
      <alignment horizontal="center"/>
      <protection/>
    </xf>
    <xf numFmtId="0" fontId="5" fillId="0" borderId="38" xfId="61" applyFont="1" applyBorder="1" applyAlignment="1">
      <alignment horizontal="center" vertical="center"/>
      <protection/>
    </xf>
    <xf numFmtId="0" fontId="5" fillId="0" borderId="39" xfId="61" applyFont="1" applyBorder="1" applyAlignment="1">
      <alignment horizontal="center" vertical="center"/>
      <protection/>
    </xf>
    <xf numFmtId="0" fontId="5" fillId="0" borderId="39" xfId="61" applyFont="1" applyBorder="1" applyAlignment="1">
      <alignment vertical="center"/>
      <protection/>
    </xf>
    <xf numFmtId="0" fontId="5" fillId="0" borderId="40" xfId="61" applyFont="1" applyBorder="1" applyAlignment="1">
      <alignment vertical="center"/>
      <protection/>
    </xf>
    <xf numFmtId="185" fontId="5" fillId="7" borderId="34" xfId="61" applyNumberFormat="1" applyFont="1" applyFill="1" applyBorder="1" applyAlignment="1" applyProtection="1">
      <alignment horizontal="center" vertical="center"/>
      <protection locked="0"/>
    </xf>
    <xf numFmtId="0" fontId="5" fillId="0" borderId="24" xfId="61" applyNumberFormat="1" applyFont="1" applyBorder="1" applyAlignment="1">
      <alignment horizontal="center" vertical="center"/>
      <protection/>
    </xf>
    <xf numFmtId="0" fontId="5" fillId="0" borderId="0" xfId="61" applyFont="1" applyBorder="1" applyAlignment="1">
      <alignment vertical="top" wrapText="1"/>
      <protection/>
    </xf>
    <xf numFmtId="0" fontId="11" fillId="0" borderId="0" xfId="61" applyFont="1" applyBorder="1" applyAlignment="1">
      <alignment vertical="center"/>
      <protection/>
    </xf>
    <xf numFmtId="0" fontId="11" fillId="0" borderId="24" xfId="61" applyFont="1" applyBorder="1" applyAlignment="1">
      <alignment vertical="center"/>
      <protection/>
    </xf>
    <xf numFmtId="0" fontId="5" fillId="0" borderId="41" xfId="61" applyFont="1" applyBorder="1" applyAlignment="1">
      <alignment horizontal="center" vertical="top"/>
      <protection/>
    </xf>
    <xf numFmtId="0" fontId="5" fillId="0" borderId="42" xfId="61" applyFont="1" applyBorder="1" applyAlignment="1">
      <alignment horizontal="center" vertical="top"/>
      <protection/>
    </xf>
    <xf numFmtId="0" fontId="5" fillId="0" borderId="38" xfId="61" applyFont="1" applyBorder="1" applyAlignment="1">
      <alignment vertical="top" wrapText="1"/>
      <protection/>
    </xf>
    <xf numFmtId="0" fontId="5" fillId="0" borderId="39" xfId="61" applyFont="1" applyBorder="1" applyAlignment="1">
      <alignment vertical="top" wrapText="1"/>
      <protection/>
    </xf>
    <xf numFmtId="0" fontId="5" fillId="0" borderId="40" xfId="61" applyFont="1" applyBorder="1" applyAlignment="1">
      <alignment vertical="top" wrapText="1"/>
      <protection/>
    </xf>
    <xf numFmtId="0" fontId="5" fillId="7" borderId="39" xfId="61" applyFont="1" applyFill="1" applyBorder="1" applyAlignment="1" applyProtection="1">
      <alignment horizontal="center" vertical="center"/>
      <protection locked="0"/>
    </xf>
    <xf numFmtId="0" fontId="5" fillId="0" borderId="39" xfId="61" applyFont="1" applyBorder="1" applyAlignment="1">
      <alignment horizontal="left" vertical="center"/>
      <protection/>
    </xf>
    <xf numFmtId="0" fontId="5" fillId="0" borderId="40" xfId="61" applyFont="1" applyBorder="1" applyAlignment="1">
      <alignment horizontal="left" vertical="center"/>
      <protection/>
    </xf>
    <xf numFmtId="0" fontId="74" fillId="0" borderId="38" xfId="61" applyFont="1" applyBorder="1" applyAlignment="1">
      <alignment horizontal="center" vertical="top"/>
      <protection/>
    </xf>
    <xf numFmtId="0" fontId="74" fillId="0" borderId="40" xfId="61" applyFont="1" applyBorder="1" applyAlignment="1">
      <alignment horizontal="center" vertical="top"/>
      <protection/>
    </xf>
    <xf numFmtId="0" fontId="5" fillId="7" borderId="42" xfId="61" applyFont="1" applyFill="1" applyBorder="1" applyAlignment="1" applyProtection="1">
      <alignment vertical="top" wrapText="1"/>
      <protection locked="0"/>
    </xf>
    <xf numFmtId="0" fontId="5" fillId="7" borderId="43" xfId="61" applyFont="1" applyFill="1" applyBorder="1" applyAlignment="1" applyProtection="1">
      <alignment vertical="top" wrapText="1"/>
      <protection locked="0"/>
    </xf>
    <xf numFmtId="0" fontId="5" fillId="0" borderId="0" xfId="61" applyFont="1" applyBorder="1" applyAlignment="1">
      <alignment horizontal="center" vertical="center"/>
      <protection/>
    </xf>
    <xf numFmtId="185" fontId="5" fillId="0" borderId="0" xfId="61" applyNumberFormat="1" applyFont="1" applyBorder="1" applyAlignment="1">
      <alignment horizontal="center" vertical="center"/>
      <protection/>
    </xf>
    <xf numFmtId="0" fontId="75" fillId="0" borderId="44" xfId="61" applyFont="1" applyBorder="1" applyAlignment="1">
      <alignment horizontal="center" vertical="center"/>
      <protection/>
    </xf>
    <xf numFmtId="0" fontId="5" fillId="0" borderId="0" xfId="61" applyFont="1" applyBorder="1" applyAlignment="1">
      <alignment vertical="center"/>
      <protection/>
    </xf>
    <xf numFmtId="0" fontId="5" fillId="0" borderId="45" xfId="61" applyFont="1" applyBorder="1" applyAlignment="1">
      <alignment horizontal="center" vertical="center"/>
      <protection/>
    </xf>
    <xf numFmtId="0" fontId="5" fillId="0" borderId="0" xfId="61" applyFont="1" applyBorder="1" applyAlignment="1">
      <alignment horizontal="right" vertical="center"/>
      <protection/>
    </xf>
    <xf numFmtId="0" fontId="66" fillId="0" borderId="38" xfId="61" applyFont="1" applyBorder="1" applyAlignment="1">
      <alignment horizontal="center" vertical="top"/>
      <protection/>
    </xf>
    <xf numFmtId="0" fontId="66" fillId="0" borderId="40" xfId="61" applyFont="1" applyBorder="1" applyAlignment="1">
      <alignment horizontal="center" vertical="top"/>
      <protection/>
    </xf>
    <xf numFmtId="184" fontId="5" fillId="7" borderId="0" xfId="61" applyNumberFormat="1" applyFont="1" applyFill="1" applyBorder="1" applyAlignment="1" applyProtection="1">
      <alignment horizontal="center" vertical="center"/>
      <protection locked="0"/>
    </xf>
    <xf numFmtId="0" fontId="5" fillId="0" borderId="0" xfId="61" applyFont="1" applyBorder="1" applyAlignment="1">
      <alignment vertical="center" wrapText="1"/>
      <protection/>
    </xf>
    <xf numFmtId="185" fontId="76" fillId="0" borderId="34" xfId="61" applyNumberFormat="1" applyFont="1" applyBorder="1" applyAlignment="1">
      <alignment horizontal="center" vertical="center"/>
      <protection/>
    </xf>
    <xf numFmtId="0" fontId="76" fillId="0" borderId="34" xfId="61" applyFont="1" applyBorder="1" applyAlignment="1">
      <alignment horizontal="center" vertical="center"/>
      <protection/>
    </xf>
    <xf numFmtId="0" fontId="7" fillId="6" borderId="34" xfId="61" applyFont="1" applyFill="1" applyBorder="1" applyAlignment="1">
      <alignment horizontal="center" vertical="center"/>
      <protection/>
    </xf>
    <xf numFmtId="185" fontId="7" fillId="7" borderId="34" xfId="61" applyNumberFormat="1" applyFont="1" applyFill="1" applyBorder="1" applyAlignment="1" applyProtection="1">
      <alignment horizontal="center" vertical="center"/>
      <protection locked="0"/>
    </xf>
    <xf numFmtId="0" fontId="5" fillId="0" borderId="34" xfId="61" applyFont="1" applyBorder="1" applyAlignment="1">
      <alignment horizontal="center" vertical="center" wrapText="1"/>
      <protection/>
    </xf>
    <xf numFmtId="0" fontId="5" fillId="0" borderId="34" xfId="61" applyFont="1" applyBorder="1" applyAlignment="1">
      <alignment horizontal="center" vertical="center"/>
      <protection/>
    </xf>
    <xf numFmtId="186" fontId="5" fillId="7" borderId="34" xfId="61" applyNumberFormat="1" applyFont="1" applyFill="1" applyBorder="1" applyAlignment="1" applyProtection="1">
      <alignment horizontal="center" vertical="center"/>
      <protection locked="0"/>
    </xf>
    <xf numFmtId="0" fontId="75" fillId="6" borderId="34" xfId="61" applyFont="1" applyFill="1" applyBorder="1" applyAlignment="1">
      <alignment horizontal="center" vertical="center"/>
      <protection/>
    </xf>
    <xf numFmtId="0" fontId="74" fillId="0" borderId="34" xfId="61" applyFont="1" applyBorder="1" applyAlignment="1">
      <alignment horizontal="center" vertical="center"/>
      <protection/>
    </xf>
    <xf numFmtId="58" fontId="5" fillId="7" borderId="24" xfId="61" applyNumberFormat="1" applyFont="1" applyFill="1" applyBorder="1" applyAlignment="1" applyProtection="1">
      <alignment vertical="center"/>
      <protection locked="0"/>
    </xf>
    <xf numFmtId="185" fontId="5" fillId="0" borderId="34" xfId="61" applyNumberFormat="1" applyFont="1" applyFill="1" applyBorder="1" applyAlignment="1" applyProtection="1">
      <alignment vertical="center"/>
      <protection/>
    </xf>
    <xf numFmtId="185" fontId="5" fillId="0" borderId="38" xfId="61" applyNumberFormat="1" applyFont="1" applyFill="1" applyBorder="1" applyAlignment="1" applyProtection="1">
      <alignment vertical="center"/>
      <protection/>
    </xf>
    <xf numFmtId="0" fontId="11" fillId="0" borderId="0" xfId="61" applyNumberFormat="1" applyFont="1" applyBorder="1" applyAlignment="1">
      <alignment vertical="center"/>
      <protection/>
    </xf>
    <xf numFmtId="0" fontId="11" fillId="0" borderId="24" xfId="61" applyNumberFormat="1" applyFont="1" applyBorder="1" applyAlignment="1">
      <alignment vertical="center"/>
      <protection/>
    </xf>
    <xf numFmtId="185" fontId="5" fillId="7" borderId="34" xfId="61" applyNumberFormat="1" applyFont="1" applyFill="1" applyBorder="1" applyAlignment="1" applyProtection="1">
      <alignment vertical="center"/>
      <protection locked="0"/>
    </xf>
    <xf numFmtId="185" fontId="5" fillId="7" borderId="38" xfId="61" applyNumberFormat="1" applyFont="1" applyFill="1" applyBorder="1" applyAlignment="1" applyProtection="1">
      <alignment vertical="center"/>
      <protection locked="0"/>
    </xf>
    <xf numFmtId="0" fontId="5" fillId="7" borderId="0" xfId="61" applyFont="1" applyFill="1" applyBorder="1" applyAlignment="1" applyProtection="1">
      <alignment vertical="center"/>
      <protection locked="0"/>
    </xf>
    <xf numFmtId="185" fontId="5" fillId="0" borderId="0" xfId="61" applyNumberFormat="1" applyFont="1" applyAlignment="1">
      <alignment horizontal="center" vertical="center"/>
      <protection/>
    </xf>
    <xf numFmtId="0" fontId="5" fillId="0" borderId="0" xfId="61" applyFont="1" applyAlignment="1">
      <alignment horizontal="center" vertical="center"/>
      <protection/>
    </xf>
    <xf numFmtId="0" fontId="9" fillId="0" borderId="0" xfId="61" applyFont="1" applyAlignment="1">
      <alignment horizontal="left" vertical="top"/>
      <protection/>
    </xf>
    <xf numFmtId="183" fontId="5" fillId="0" borderId="0" xfId="61" applyNumberFormat="1" applyFont="1" applyBorder="1" applyAlignment="1">
      <alignment vertical="center"/>
      <protection/>
    </xf>
    <xf numFmtId="0" fontId="5" fillId="0" borderId="0" xfId="61" applyFont="1" applyBorder="1" applyAlignment="1" applyProtection="1">
      <alignment vertical="center"/>
      <protection locked="0"/>
    </xf>
    <xf numFmtId="0" fontId="5" fillId="0" borderId="30" xfId="61"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大門" xfId="57"/>
    <cellStyle name="Currency [0]" xfId="58"/>
    <cellStyle name="Currency" xfId="59"/>
    <cellStyle name="入力" xfId="60"/>
    <cellStyle name="標準 2" xfId="61"/>
    <cellStyle name="良い" xfId="62"/>
  </cellStyles>
  <dxfs count="10">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N285"/>
  <sheetViews>
    <sheetView zoomScale="115" zoomScaleNormal="115" zoomScalePageLayoutView="0" workbookViewId="0" topLeftCell="A37">
      <selection activeCell="AB18" sqref="AB18"/>
    </sheetView>
  </sheetViews>
  <sheetFormatPr defaultColWidth="8.796875" defaultRowHeight="14.25"/>
  <cols>
    <col min="1" max="1" width="8.69921875" style="1" customWidth="1"/>
    <col min="2" max="36" width="2.5" style="1" customWidth="1"/>
    <col min="37" max="37" width="1" style="1" customWidth="1"/>
    <col min="38" max="16384" width="9" style="1" customWidth="1"/>
  </cols>
  <sheetData>
    <row r="1" ht="15" customHeight="1" thickBot="1"/>
    <row r="2" spans="2:37" ht="1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row>
    <row r="3" spans="2:40" ht="15" customHeight="1">
      <c r="B3" s="7"/>
      <c r="C3" s="96" t="s">
        <v>1</v>
      </c>
      <c r="D3" s="96"/>
      <c r="E3" s="96"/>
      <c r="F3" s="96"/>
      <c r="G3" s="96"/>
      <c r="H3" s="96"/>
      <c r="I3" s="96"/>
      <c r="J3" s="98" t="s">
        <v>106</v>
      </c>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
      <c r="AN3" s="3"/>
    </row>
    <row r="4" spans="2:40" ht="15" customHeight="1">
      <c r="B4" s="7"/>
      <c r="C4" s="97"/>
      <c r="D4" s="97"/>
      <c r="E4" s="97"/>
      <c r="F4" s="97"/>
      <c r="G4" s="97"/>
      <c r="H4" s="97"/>
      <c r="I4" s="97"/>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
      <c r="AN4" s="3"/>
    </row>
    <row r="5" spans="2:37" ht="1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13"/>
      <c r="AI5" s="8"/>
      <c r="AJ5" s="8"/>
      <c r="AK5" s="9"/>
    </row>
    <row r="6" spans="2:37" ht="15" customHeight="1">
      <c r="B6" s="7"/>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13"/>
      <c r="AI6" s="8"/>
      <c r="AJ6" s="8"/>
      <c r="AK6" s="9"/>
    </row>
    <row r="7" spans="2:37" ht="15" customHeight="1">
      <c r="B7" s="7"/>
      <c r="C7" s="100" t="s">
        <v>3</v>
      </c>
      <c r="D7" s="100"/>
      <c r="E7" s="100"/>
      <c r="F7" s="100"/>
      <c r="G7" s="100"/>
      <c r="H7" s="100"/>
      <c r="I7" s="100"/>
      <c r="J7" s="101" t="s">
        <v>2</v>
      </c>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9"/>
    </row>
    <row r="8" spans="2:40" ht="15" customHeight="1">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13"/>
      <c r="AI8" s="8"/>
      <c r="AJ8" s="8"/>
      <c r="AK8" s="9"/>
      <c r="AN8" s="3"/>
    </row>
    <row r="9" spans="2:37" ht="15" customHeight="1">
      <c r="B9" s="7"/>
      <c r="C9" s="100"/>
      <c r="D9" s="100"/>
      <c r="E9" s="100"/>
      <c r="F9" s="100"/>
      <c r="G9" s="100"/>
      <c r="H9" s="100"/>
      <c r="I9" s="100"/>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9"/>
    </row>
    <row r="10" spans="2:37" ht="15" customHeight="1">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3"/>
      <c r="AI10" s="8"/>
      <c r="AJ10" s="8"/>
      <c r="AK10" s="9"/>
    </row>
    <row r="11" spans="2:37" ht="15" customHeight="1">
      <c r="B11" s="7"/>
      <c r="C11" s="100"/>
      <c r="D11" s="100"/>
      <c r="E11" s="100"/>
      <c r="F11" s="100"/>
      <c r="G11" s="100"/>
      <c r="H11" s="100"/>
      <c r="I11" s="100"/>
      <c r="J11" s="101" t="s">
        <v>107</v>
      </c>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9"/>
    </row>
    <row r="12" spans="2:37" ht="15" customHeight="1">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3"/>
      <c r="AI12" s="8"/>
      <c r="AJ12" s="8"/>
      <c r="AK12" s="9"/>
    </row>
    <row r="13" spans="2:37" ht="15" customHeight="1">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3"/>
      <c r="AI13" s="8"/>
      <c r="AJ13" s="8"/>
      <c r="AK13" s="9"/>
    </row>
    <row r="14" spans="2:37" ht="15" customHeight="1">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3"/>
      <c r="AI14" s="8"/>
      <c r="AJ14" s="8"/>
      <c r="AK14" s="9"/>
    </row>
    <row r="15" spans="2:37" ht="15" customHeight="1">
      <c r="B15" s="7"/>
      <c r="C15" s="8" t="s">
        <v>171</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13"/>
      <c r="AI15" s="8"/>
      <c r="AJ15" s="8"/>
      <c r="AK15" s="9"/>
    </row>
    <row r="16" spans="2:37" ht="15" customHeight="1">
      <c r="B16" s="7"/>
      <c r="C16" s="8" t="s">
        <v>70</v>
      </c>
      <c r="D16" s="8" t="s">
        <v>197</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13"/>
      <c r="AI16" s="8"/>
      <c r="AJ16" s="8"/>
      <c r="AK16" s="9"/>
    </row>
    <row r="17" spans="2:37" ht="15" customHeight="1">
      <c r="B17" s="7"/>
      <c r="C17" s="8" t="s">
        <v>70</v>
      </c>
      <c r="D17" s="1" t="s">
        <v>198</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13"/>
      <c r="AI17" s="8"/>
      <c r="AJ17" s="8"/>
      <c r="AK17" s="9"/>
    </row>
    <row r="18" spans="2:37" ht="15" customHeight="1">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13"/>
      <c r="AI18" s="8"/>
      <c r="AJ18" s="8"/>
      <c r="AK18" s="9"/>
    </row>
    <row r="19" spans="2:37" ht="15" customHeight="1">
      <c r="B19" s="7"/>
      <c r="C19" s="8" t="s">
        <v>172</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3"/>
      <c r="AI19" s="8"/>
      <c r="AJ19" s="8"/>
      <c r="AK19" s="9"/>
    </row>
    <row r="20" spans="2:37" ht="15" customHeight="1">
      <c r="B20" s="7"/>
      <c r="C20" s="8" t="s">
        <v>70</v>
      </c>
      <c r="D20" s="20" t="s">
        <v>184</v>
      </c>
      <c r="E20" s="20"/>
      <c r="F20" s="20"/>
      <c r="G20" s="20"/>
      <c r="H20" s="20"/>
      <c r="I20" s="20" t="s">
        <v>185</v>
      </c>
      <c r="J20" s="20"/>
      <c r="K20" s="20"/>
      <c r="L20" s="20"/>
      <c r="M20" s="20"/>
      <c r="N20" s="20"/>
      <c r="O20" s="20"/>
      <c r="P20" s="20"/>
      <c r="Q20" s="20"/>
      <c r="R20" s="20"/>
      <c r="S20" s="20"/>
      <c r="T20" s="20"/>
      <c r="V20" s="20"/>
      <c r="W20" s="20"/>
      <c r="X20" s="20"/>
      <c r="Y20" s="20"/>
      <c r="Z20" s="20"/>
      <c r="AB20" s="20"/>
      <c r="AC20" s="20"/>
      <c r="AD20" s="20"/>
      <c r="AE20" s="20"/>
      <c r="AF20" s="20"/>
      <c r="AG20" s="20"/>
      <c r="AH20" s="13"/>
      <c r="AI20" s="8"/>
      <c r="AJ20" s="8"/>
      <c r="AK20" s="9"/>
    </row>
    <row r="21" spans="2:37" ht="15" customHeight="1">
      <c r="B21" s="7"/>
      <c r="D21" s="20"/>
      <c r="F21" s="20"/>
      <c r="G21" s="20"/>
      <c r="H21" s="20"/>
      <c r="I21" s="20" t="s">
        <v>186</v>
      </c>
      <c r="J21" s="20"/>
      <c r="K21" s="20"/>
      <c r="M21" s="20"/>
      <c r="N21" s="20"/>
      <c r="O21" s="20"/>
      <c r="P21" s="20"/>
      <c r="Q21" s="20"/>
      <c r="R21" s="20"/>
      <c r="S21" s="20"/>
      <c r="T21" s="20"/>
      <c r="U21" s="20"/>
      <c r="V21" s="20"/>
      <c r="W21" s="20"/>
      <c r="X21" s="20"/>
      <c r="Y21" s="20"/>
      <c r="Z21" s="20"/>
      <c r="AA21" s="20" t="s">
        <v>205</v>
      </c>
      <c r="AB21" s="20"/>
      <c r="AC21" s="20"/>
      <c r="AD21" s="20"/>
      <c r="AE21" s="20"/>
      <c r="AF21" s="20"/>
      <c r="AG21" s="20"/>
      <c r="AH21" s="13"/>
      <c r="AI21" s="8"/>
      <c r="AJ21" s="8"/>
      <c r="AK21" s="9"/>
    </row>
    <row r="22" spans="2:37" ht="15" customHeight="1">
      <c r="B22" s="7"/>
      <c r="C22" s="8"/>
      <c r="D22" s="20" t="s">
        <v>184</v>
      </c>
      <c r="E22" s="20"/>
      <c r="F22" s="20"/>
      <c r="G22" s="20"/>
      <c r="H22" s="20"/>
      <c r="I22" s="20" t="s">
        <v>185</v>
      </c>
      <c r="J22" s="20"/>
      <c r="K22" s="20"/>
      <c r="L22" s="20"/>
      <c r="M22" s="20"/>
      <c r="N22" s="20"/>
      <c r="O22" s="20"/>
      <c r="P22" s="20"/>
      <c r="Q22" s="20"/>
      <c r="R22" s="20"/>
      <c r="S22" s="20"/>
      <c r="U22" s="20"/>
      <c r="V22" s="20"/>
      <c r="W22" s="20"/>
      <c r="X22" s="20"/>
      <c r="Y22" s="20"/>
      <c r="AA22" s="20"/>
      <c r="AB22" s="20"/>
      <c r="AD22" s="20"/>
      <c r="AE22" s="20"/>
      <c r="AF22" s="20"/>
      <c r="AG22" s="20"/>
      <c r="AH22" s="13"/>
      <c r="AI22" s="8"/>
      <c r="AJ22" s="8"/>
      <c r="AK22" s="9"/>
    </row>
    <row r="23" spans="2:37" ht="15" customHeight="1">
      <c r="B23" s="7"/>
      <c r="C23" s="8"/>
      <c r="D23" s="20"/>
      <c r="E23" s="20"/>
      <c r="F23" s="20"/>
      <c r="G23" s="20"/>
      <c r="H23" s="20"/>
      <c r="I23" s="20" t="s">
        <v>187</v>
      </c>
      <c r="J23" s="20"/>
      <c r="K23" s="20"/>
      <c r="M23" s="20"/>
      <c r="N23" s="20"/>
      <c r="O23" s="20"/>
      <c r="P23" s="20"/>
      <c r="Q23" s="20"/>
      <c r="R23" s="20"/>
      <c r="S23" s="20"/>
      <c r="T23" s="20"/>
      <c r="U23" s="20"/>
      <c r="V23" s="20"/>
      <c r="W23" s="20"/>
      <c r="X23" s="20"/>
      <c r="Y23" s="20"/>
      <c r="Z23" s="20"/>
      <c r="AA23" s="20" t="s">
        <v>205</v>
      </c>
      <c r="AB23" s="20"/>
      <c r="AC23" s="20"/>
      <c r="AD23" s="20"/>
      <c r="AE23" s="20"/>
      <c r="AF23" s="20"/>
      <c r="AG23" s="20"/>
      <c r="AH23" s="13"/>
      <c r="AI23" s="8"/>
      <c r="AJ23" s="8"/>
      <c r="AK23" s="9"/>
    </row>
    <row r="24" spans="2:37" ht="15" customHeight="1">
      <c r="B24" s="7"/>
      <c r="AH24" s="13"/>
      <c r="AI24" s="8"/>
      <c r="AJ24" s="8"/>
      <c r="AK24" s="9"/>
    </row>
    <row r="25" spans="2:37" ht="15" customHeight="1">
      <c r="B25" s="7"/>
      <c r="C25" s="20" t="s">
        <v>188</v>
      </c>
      <c r="D25" s="20"/>
      <c r="E25" s="20"/>
      <c r="F25" s="20"/>
      <c r="G25" s="20"/>
      <c r="H25" s="20"/>
      <c r="I25" s="20"/>
      <c r="J25" s="20"/>
      <c r="AH25" s="13"/>
      <c r="AI25" s="8"/>
      <c r="AJ25" s="8"/>
      <c r="AK25" s="9"/>
    </row>
    <row r="26" spans="2:37" ht="15" customHeight="1">
      <c r="B26" s="7"/>
      <c r="C26" s="20" t="s">
        <v>70</v>
      </c>
      <c r="D26" s="20" t="s">
        <v>189</v>
      </c>
      <c r="I26" s="20" t="s">
        <v>190</v>
      </c>
      <c r="J26" s="20"/>
      <c r="K26" s="8"/>
      <c r="L26" s="8"/>
      <c r="M26" s="8"/>
      <c r="N26" s="8"/>
      <c r="O26" s="8"/>
      <c r="P26" s="8"/>
      <c r="Q26" s="8"/>
      <c r="R26" s="8"/>
      <c r="S26" s="8"/>
      <c r="T26" s="8"/>
      <c r="U26" s="8"/>
      <c r="V26" s="8"/>
      <c r="W26" s="8"/>
      <c r="X26" s="8"/>
      <c r="Y26" s="8"/>
      <c r="Z26" s="8"/>
      <c r="AA26" s="8"/>
      <c r="AB26" s="8"/>
      <c r="AC26" s="8"/>
      <c r="AD26" s="8"/>
      <c r="AE26" s="8"/>
      <c r="AF26" s="8"/>
      <c r="AG26" s="8"/>
      <c r="AH26" s="13"/>
      <c r="AI26" s="8"/>
      <c r="AJ26" s="8"/>
      <c r="AK26" s="9"/>
    </row>
    <row r="27" spans="2:37" ht="1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13"/>
      <c r="AI27" s="8"/>
      <c r="AJ27" s="8"/>
      <c r="AK27" s="9"/>
    </row>
    <row r="28" spans="2:37" ht="15" customHeight="1">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13"/>
      <c r="AI28" s="8"/>
      <c r="AJ28" s="8"/>
      <c r="AK28" s="9"/>
    </row>
    <row r="29" spans="2:37" ht="15" customHeight="1">
      <c r="B29" s="7"/>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13"/>
      <c r="AI29" s="8"/>
      <c r="AJ29" s="8"/>
      <c r="AK29" s="9"/>
    </row>
    <row r="30" spans="2:37" ht="15" customHeight="1">
      <c r="B30" s="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13"/>
      <c r="AI30" s="8"/>
      <c r="AJ30" s="8"/>
      <c r="AK30" s="9"/>
    </row>
    <row r="31" spans="2:37" ht="15" customHeight="1">
      <c r="B31" s="7"/>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13"/>
      <c r="AI31" s="8"/>
      <c r="AJ31" s="8"/>
      <c r="AK31" s="9"/>
    </row>
    <row r="32" spans="2:37" ht="15" customHeight="1">
      <c r="B32" s="7"/>
      <c r="C32" s="8" t="s">
        <v>173</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13"/>
      <c r="AI32" s="8"/>
      <c r="AJ32" s="8"/>
      <c r="AK32" s="9"/>
    </row>
    <row r="33" spans="2:37" ht="15" customHeight="1">
      <c r="B33" s="7"/>
      <c r="C33" s="20" t="s">
        <v>70</v>
      </c>
      <c r="D33" s="8" t="s">
        <v>195</v>
      </c>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13"/>
      <c r="AI33" s="8"/>
      <c r="AJ33" s="8"/>
      <c r="AK33" s="9"/>
    </row>
    <row r="34" spans="2:37" ht="15" customHeight="1">
      <c r="B34" s="7"/>
      <c r="D34" s="20" t="s">
        <v>196</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13"/>
      <c r="AI34" s="8"/>
      <c r="AJ34" s="8"/>
      <c r="AK34" s="9"/>
    </row>
    <row r="35" spans="2:37" ht="15" customHeight="1">
      <c r="B35" s="7"/>
      <c r="C35" s="20" t="s">
        <v>70</v>
      </c>
      <c r="D35" s="8" t="s">
        <v>194</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13"/>
      <c r="AI35" s="8"/>
      <c r="AJ35" s="8"/>
      <c r="AK35" s="9"/>
    </row>
    <row r="36" spans="2:37" ht="15" customHeight="1">
      <c r="B36" s="7"/>
      <c r="C36" s="20" t="s">
        <v>70</v>
      </c>
      <c r="D36" s="8" t="s">
        <v>191</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13"/>
      <c r="AI36" s="8"/>
      <c r="AJ36" s="8"/>
      <c r="AK36" s="9"/>
    </row>
    <row r="37" spans="2:37" ht="15" customHeight="1">
      <c r="B37" s="7"/>
      <c r="C37" s="20" t="s">
        <v>70</v>
      </c>
      <c r="D37" s="8" t="s">
        <v>192</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13"/>
      <c r="AI37" s="8"/>
      <c r="AJ37" s="8"/>
      <c r="AK37" s="9"/>
    </row>
    <row r="38" spans="2:37" ht="15" customHeight="1">
      <c r="B38" s="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13"/>
      <c r="AI38" s="8"/>
      <c r="AJ38" s="8"/>
      <c r="AK38" s="9"/>
    </row>
    <row r="39" spans="2:37" ht="15" customHeight="1">
      <c r="B39" s="7"/>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13"/>
      <c r="AI39" s="8"/>
      <c r="AJ39" s="8"/>
      <c r="AK39" s="9"/>
    </row>
    <row r="40" spans="2:37" ht="15" customHeight="1">
      <c r="B40" s="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13"/>
      <c r="AI40" s="8"/>
      <c r="AJ40" s="8"/>
      <c r="AK40" s="9"/>
    </row>
    <row r="41" spans="2:37" ht="15" customHeight="1">
      <c r="B41" s="7"/>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13"/>
      <c r="AI41" s="8"/>
      <c r="AJ41" s="8"/>
      <c r="AK41" s="9"/>
    </row>
    <row r="42" spans="2:37" ht="15" customHeight="1">
      <c r="B42" s="7"/>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13"/>
      <c r="AI42" s="8"/>
      <c r="AJ42" s="8"/>
      <c r="AK42" s="9"/>
    </row>
    <row r="43" spans="2:37" ht="15" customHeight="1">
      <c r="B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13"/>
      <c r="AI43" s="8"/>
      <c r="AJ43" s="8"/>
      <c r="AK43" s="9"/>
    </row>
    <row r="44" spans="2:37" ht="15" customHeight="1">
      <c r="B44" s="7"/>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13"/>
      <c r="AI44" s="8"/>
      <c r="AJ44" s="8"/>
      <c r="AK44" s="9"/>
    </row>
    <row r="45" spans="2:37" ht="15" customHeight="1">
      <c r="B45" s="7"/>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13"/>
      <c r="AI45" s="8"/>
      <c r="AJ45" s="8"/>
      <c r="AK45" s="9"/>
    </row>
    <row r="46" spans="2:37" ht="15" customHeight="1">
      <c r="B46" s="7"/>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13"/>
      <c r="AI46" s="8"/>
      <c r="AJ46" s="8"/>
      <c r="AK46" s="9"/>
    </row>
    <row r="47" spans="2:37" ht="15" customHeight="1">
      <c r="B47" s="7"/>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13"/>
      <c r="AI47" s="8"/>
      <c r="AJ47" s="8"/>
      <c r="AK47" s="9"/>
    </row>
    <row r="48" spans="2:37" ht="15" customHeight="1">
      <c r="B48" s="7"/>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13"/>
      <c r="AI48" s="8"/>
      <c r="AJ48" s="8"/>
      <c r="AK48" s="9"/>
    </row>
    <row r="49" spans="2:37" ht="15" customHeight="1">
      <c r="B49" s="7"/>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13"/>
      <c r="AI49" s="8"/>
      <c r="AJ49" s="8"/>
      <c r="AK49" s="9"/>
    </row>
    <row r="50" spans="2:37" ht="15" customHeight="1">
      <c r="B50" s="7"/>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13"/>
      <c r="AI50" s="8"/>
      <c r="AJ50" s="8"/>
      <c r="AK50" s="9"/>
    </row>
    <row r="51" spans="2:37" ht="15" customHeight="1">
      <c r="B51" s="7"/>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13"/>
      <c r="AI51" s="8"/>
      <c r="AJ51" s="8"/>
      <c r="AK51" s="9"/>
    </row>
    <row r="52" spans="2:37" ht="15" customHeight="1">
      <c r="B52" s="7"/>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13"/>
      <c r="AI52" s="8"/>
      <c r="AJ52" s="8"/>
      <c r="AK52" s="9"/>
    </row>
    <row r="53" spans="2:37" ht="15" customHeight="1">
      <c r="B53" s="7"/>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13"/>
      <c r="AI53" s="8"/>
      <c r="AJ53" s="8"/>
      <c r="AK53" s="9"/>
    </row>
    <row r="54" spans="2:37" ht="15" customHeight="1">
      <c r="B54" s="7"/>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13"/>
      <c r="AI54" s="8"/>
      <c r="AJ54" s="8"/>
      <c r="AK54" s="9"/>
    </row>
    <row r="55" spans="2:37" ht="15" customHeight="1">
      <c r="B55" s="7"/>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13"/>
      <c r="AI55" s="8"/>
      <c r="AJ55" s="8"/>
      <c r="AK55" s="9"/>
    </row>
    <row r="56" spans="2:37" ht="6" customHeight="1" thickBot="1">
      <c r="B56" s="10"/>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2"/>
    </row>
    <row r="57" ht="19.5" customHeight="1">
      <c r="AK57" s="2" t="str">
        <f>$J$11&amp;"      "</f>
        <v>石川県建築士事務所協会      </v>
      </c>
    </row>
    <row r="58" ht="15" customHeight="1" thickBot="1"/>
    <row r="59" spans="2:37" ht="15" customHeight="1">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6"/>
    </row>
    <row r="60" spans="2:37" ht="15" customHeight="1">
      <c r="B60" s="7"/>
      <c r="C60" s="8" t="s">
        <v>0</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9"/>
    </row>
    <row r="61" spans="2:37" ht="15" customHeight="1">
      <c r="B61" s="7"/>
      <c r="C61" s="8" t="s">
        <v>108</v>
      </c>
      <c r="D61" s="8"/>
      <c r="E61" s="8"/>
      <c r="F61" s="8"/>
      <c r="G61" s="8" t="s">
        <v>2</v>
      </c>
      <c r="I61" s="8"/>
      <c r="J61" s="8"/>
      <c r="K61" s="8" t="s">
        <v>199</v>
      </c>
      <c r="M61" s="8"/>
      <c r="N61" s="8"/>
      <c r="O61" s="8"/>
      <c r="P61" s="8"/>
      <c r="Q61" s="8"/>
      <c r="R61" s="8"/>
      <c r="S61" s="8"/>
      <c r="T61" s="8"/>
      <c r="U61" s="8"/>
      <c r="V61" s="8"/>
      <c r="W61" s="8"/>
      <c r="X61" s="8"/>
      <c r="Y61" s="8"/>
      <c r="Z61" s="8"/>
      <c r="AA61" s="8"/>
      <c r="AB61" s="8"/>
      <c r="AC61" s="8"/>
      <c r="AD61" s="8"/>
      <c r="AE61" s="8"/>
      <c r="AF61" s="8"/>
      <c r="AG61" s="8"/>
      <c r="AH61" s="8"/>
      <c r="AI61" s="8"/>
      <c r="AJ61" s="8"/>
      <c r="AK61" s="9"/>
    </row>
    <row r="62" spans="2:37" ht="15" customHeight="1">
      <c r="B62" s="7"/>
      <c r="C62" s="8" t="s">
        <v>203</v>
      </c>
      <c r="D62" s="8"/>
      <c r="E62" s="8"/>
      <c r="F62" s="8"/>
      <c r="G62" s="8"/>
      <c r="H62" s="8"/>
      <c r="I62" s="8"/>
      <c r="J62" s="8"/>
      <c r="K62" s="8" t="s">
        <v>204</v>
      </c>
      <c r="L62" s="8"/>
      <c r="M62" s="8"/>
      <c r="N62" s="8"/>
      <c r="O62" s="8"/>
      <c r="P62" s="8"/>
      <c r="Q62" s="8"/>
      <c r="R62" s="8"/>
      <c r="S62" s="8"/>
      <c r="T62" s="8"/>
      <c r="U62" s="8"/>
      <c r="V62" s="8"/>
      <c r="W62" s="8"/>
      <c r="X62" s="8"/>
      <c r="Y62" s="8"/>
      <c r="Z62" s="8"/>
      <c r="AA62" s="8"/>
      <c r="AB62" s="8"/>
      <c r="AC62" s="8"/>
      <c r="AD62" s="8"/>
      <c r="AE62" s="8"/>
      <c r="AF62" s="8"/>
      <c r="AG62" s="8"/>
      <c r="AH62" s="8"/>
      <c r="AI62" s="8"/>
      <c r="AJ62" s="8"/>
      <c r="AK62" s="9"/>
    </row>
    <row r="63" spans="2:37" ht="15" customHeight="1">
      <c r="B63" s="7"/>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9"/>
    </row>
    <row r="64" spans="2:37" ht="15" customHeight="1">
      <c r="B64" s="7"/>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9"/>
    </row>
    <row r="65" spans="2:37" ht="15" customHeight="1">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9"/>
    </row>
    <row r="66" spans="2:37" ht="15" customHeight="1">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9"/>
    </row>
    <row r="67" spans="2:37" ht="15" customHeight="1">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9"/>
    </row>
    <row r="68" spans="2:37" ht="15" customHeight="1">
      <c r="B68" s="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9"/>
    </row>
    <row r="69" spans="2:37" ht="15" customHeight="1">
      <c r="B69" s="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9"/>
    </row>
    <row r="70" spans="2:37" ht="15" customHeight="1">
      <c r="B70" s="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9"/>
    </row>
    <row r="71" spans="2:37" ht="15" customHeight="1">
      <c r="B71" s="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9"/>
    </row>
    <row r="72" spans="2:37" ht="15" customHeight="1">
      <c r="B72" s="7"/>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9"/>
    </row>
    <row r="73" spans="2:37" ht="15" customHeight="1">
      <c r="B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9"/>
    </row>
    <row r="74" spans="2:37" ht="15" customHeight="1">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9"/>
    </row>
    <row r="75" spans="2:37" ht="15" customHeight="1">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9"/>
    </row>
    <row r="76" spans="2:37" ht="15" customHeight="1">
      <c r="B76" s="7"/>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9"/>
    </row>
    <row r="77" spans="2:37" ht="15" customHeight="1">
      <c r="B77" s="7"/>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9"/>
    </row>
    <row r="78" spans="2:37" ht="15" customHeight="1">
      <c r="B78" s="7"/>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9"/>
    </row>
    <row r="79" spans="2:37" ht="15" customHeight="1">
      <c r="B79" s="7"/>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9"/>
    </row>
    <row r="80" spans="2:37" ht="15" customHeight="1">
      <c r="B80" s="7"/>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9"/>
    </row>
    <row r="81" spans="2:37" ht="15" customHeight="1">
      <c r="B81" s="7"/>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9"/>
    </row>
    <row r="82" spans="2:37" ht="15" customHeight="1">
      <c r="B82" s="7"/>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9"/>
    </row>
    <row r="83" spans="2:37" ht="15" customHeight="1">
      <c r="B83" s="7"/>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9"/>
    </row>
    <row r="84" spans="2:37" ht="15" customHeight="1">
      <c r="B84" s="7"/>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9"/>
    </row>
    <row r="85" spans="2:37" ht="15" customHeight="1">
      <c r="B85" s="7"/>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9"/>
    </row>
    <row r="86" spans="2:37" ht="15" customHeight="1">
      <c r="B86" s="7"/>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9"/>
    </row>
    <row r="87" spans="2:37" ht="15" customHeight="1">
      <c r="B87" s="7"/>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9"/>
    </row>
    <row r="88" spans="2:37" ht="15" customHeight="1">
      <c r="B88" s="7"/>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9"/>
    </row>
    <row r="89" spans="2:37" ht="15" customHeight="1">
      <c r="B89" s="7"/>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9"/>
    </row>
    <row r="90" spans="2:37" ht="15" customHeight="1">
      <c r="B90" s="7"/>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9"/>
    </row>
    <row r="91" spans="2:37" ht="15" customHeight="1">
      <c r="B91" s="7"/>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9"/>
    </row>
    <row r="92" spans="2:37" ht="15" customHeight="1">
      <c r="B92" s="7"/>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9"/>
    </row>
    <row r="93" spans="2:37" ht="15" customHeight="1">
      <c r="B93" s="7"/>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9"/>
    </row>
    <row r="94" spans="2:37" ht="15" customHeight="1">
      <c r="B94" s="7"/>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9"/>
    </row>
    <row r="95" spans="2:37" ht="15" customHeight="1">
      <c r="B95" s="7"/>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9"/>
    </row>
    <row r="96" spans="2:37" ht="15" customHeight="1">
      <c r="B96" s="7"/>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9"/>
    </row>
    <row r="97" spans="2:37" ht="15" customHeight="1">
      <c r="B97" s="7"/>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9"/>
    </row>
    <row r="98" spans="2:37" ht="15" customHeight="1">
      <c r="B98" s="7"/>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9"/>
    </row>
    <row r="99" spans="2:37" ht="15" customHeight="1">
      <c r="B99" s="7"/>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9"/>
    </row>
    <row r="100" spans="2:37" ht="15" customHeight="1">
      <c r="B100" s="7"/>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9"/>
    </row>
    <row r="101" spans="2:37" ht="15" customHeight="1">
      <c r="B101" s="7"/>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9"/>
    </row>
    <row r="102" spans="2:37" ht="15" customHeight="1">
      <c r="B102" s="7"/>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9"/>
    </row>
    <row r="103" spans="2:37" ht="15" customHeight="1">
      <c r="B103" s="7"/>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9"/>
    </row>
    <row r="104" spans="2:37" ht="15" customHeight="1">
      <c r="B104" s="7"/>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9"/>
    </row>
    <row r="105" spans="2:37" ht="15" customHeight="1">
      <c r="B105" s="7"/>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9"/>
    </row>
    <row r="106" spans="2:37" ht="15" customHeight="1">
      <c r="B106" s="7"/>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9"/>
    </row>
    <row r="107" spans="2:37" ht="15" customHeight="1">
      <c r="B107" s="7"/>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9"/>
    </row>
    <row r="108" spans="2:37" ht="15" customHeight="1">
      <c r="B108" s="7"/>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9"/>
    </row>
    <row r="109" spans="2:37" ht="15" customHeight="1">
      <c r="B109" s="7"/>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9"/>
    </row>
    <row r="110" spans="2:37" ht="15" customHeight="1">
      <c r="B110" s="7"/>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9"/>
    </row>
    <row r="111" spans="2:37" ht="15" customHeight="1">
      <c r="B111" s="7"/>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9"/>
    </row>
    <row r="112" spans="2:37" ht="15" customHeight="1">
      <c r="B112" s="7"/>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9"/>
    </row>
    <row r="113" spans="2:37" ht="6" customHeight="1" thickBot="1">
      <c r="B113" s="10"/>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2"/>
    </row>
    <row r="114" ht="19.5" customHeight="1">
      <c r="AK114" s="2" t="str">
        <f>$J$11&amp;"      "</f>
        <v>石川県建築士事務所協会      </v>
      </c>
    </row>
    <row r="115" ht="15" customHeight="1" thickBot="1"/>
    <row r="116" spans="2:37" ht="15" customHeight="1">
      <c r="B116" s="4"/>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6"/>
    </row>
    <row r="117" spans="2:37" ht="15" customHeight="1">
      <c r="B117" s="7"/>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9"/>
    </row>
    <row r="118" spans="2:37" ht="15" customHeight="1">
      <c r="B118" s="7"/>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9"/>
    </row>
    <row r="119" spans="2:37" ht="15" customHeight="1">
      <c r="B119" s="7"/>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9"/>
    </row>
    <row r="120" spans="2:37" ht="15" customHeight="1">
      <c r="B120" s="7"/>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9"/>
    </row>
    <row r="121" spans="2:37" ht="15" customHeight="1">
      <c r="B121" s="7"/>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9"/>
    </row>
    <row r="122" spans="2:37" ht="15" customHeight="1">
      <c r="B122" s="7"/>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9"/>
    </row>
    <row r="123" spans="2:37" ht="15" customHeight="1">
      <c r="B123" s="7"/>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9"/>
    </row>
    <row r="124" spans="2:37" ht="15" customHeight="1">
      <c r="B124" s="7"/>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9"/>
    </row>
    <row r="125" spans="2:37" ht="15" customHeight="1">
      <c r="B125" s="7"/>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9"/>
    </row>
    <row r="126" spans="2:37" ht="15" customHeight="1">
      <c r="B126" s="7"/>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9"/>
    </row>
    <row r="127" spans="2:37" ht="15" customHeight="1">
      <c r="B127" s="7"/>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9"/>
    </row>
    <row r="128" spans="2:37" ht="15" customHeight="1">
      <c r="B128" s="7"/>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9"/>
    </row>
    <row r="129" spans="2:37" ht="15" customHeight="1">
      <c r="B129" s="7"/>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9"/>
    </row>
    <row r="130" spans="2:37" ht="15" customHeight="1">
      <c r="B130" s="7"/>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9"/>
    </row>
    <row r="131" spans="2:37" ht="15" customHeight="1">
      <c r="B131" s="7"/>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9"/>
    </row>
    <row r="132" spans="2:37" ht="15" customHeight="1">
      <c r="B132" s="7"/>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9"/>
    </row>
    <row r="133" spans="2:37" ht="15" customHeight="1">
      <c r="B133" s="7"/>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9"/>
    </row>
    <row r="134" spans="2:37" ht="15"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9"/>
    </row>
    <row r="135" spans="2:37" ht="15" customHeight="1">
      <c r="B135" s="7"/>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9"/>
    </row>
    <row r="136" spans="2:37" ht="15" customHeight="1">
      <c r="B136" s="7"/>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9"/>
    </row>
    <row r="137" spans="2:37" ht="15" customHeight="1">
      <c r="B137" s="7"/>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9"/>
    </row>
    <row r="138" spans="2:37" ht="15" customHeight="1">
      <c r="B138" s="7"/>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9"/>
    </row>
    <row r="139" spans="2:37" ht="15" customHeight="1">
      <c r="B139" s="7"/>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9"/>
    </row>
    <row r="140" spans="2:37" ht="15" customHeight="1">
      <c r="B140" s="7"/>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9"/>
    </row>
    <row r="141" spans="2:37" ht="15" customHeight="1">
      <c r="B141" s="7"/>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9"/>
    </row>
    <row r="142" spans="2:37" ht="15" customHeight="1">
      <c r="B142" s="7"/>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9"/>
    </row>
    <row r="143" spans="2:37" ht="15" customHeight="1">
      <c r="B143" s="7"/>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9"/>
    </row>
    <row r="144" spans="2:37" ht="15" customHeight="1">
      <c r="B144" s="7"/>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9"/>
    </row>
    <row r="145" spans="2:37" ht="15" customHeight="1">
      <c r="B145" s="7"/>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9"/>
    </row>
    <row r="146" spans="2:37" ht="15" customHeight="1">
      <c r="B146" s="7"/>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9"/>
    </row>
    <row r="147" spans="2:37" ht="15" customHeight="1">
      <c r="B147" s="7"/>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9"/>
    </row>
    <row r="148" spans="2:37" ht="15" customHeight="1">
      <c r="B148" s="7"/>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9"/>
    </row>
    <row r="149" spans="2:37" ht="15" customHeight="1">
      <c r="B149" s="7"/>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9"/>
    </row>
    <row r="150" spans="2:37" ht="15" customHeight="1">
      <c r="B150" s="7"/>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9"/>
    </row>
    <row r="151" spans="2:37" ht="15" customHeight="1">
      <c r="B151" s="7"/>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9"/>
    </row>
    <row r="152" spans="2:37" ht="15" customHeight="1">
      <c r="B152" s="7"/>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9"/>
    </row>
    <row r="153" spans="2:37" ht="15" customHeight="1">
      <c r="B153" s="7"/>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9"/>
    </row>
    <row r="154" spans="2:37" ht="15" customHeight="1">
      <c r="B154" s="7"/>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9"/>
    </row>
    <row r="155" spans="2:37" ht="15" customHeight="1">
      <c r="B155" s="7"/>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9"/>
    </row>
    <row r="156" spans="2:37" ht="15" customHeight="1">
      <c r="B156" s="7"/>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9"/>
    </row>
    <row r="157" spans="2:37" ht="15" customHeight="1">
      <c r="B157" s="7"/>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9"/>
    </row>
    <row r="158" spans="2:37" ht="15" customHeight="1">
      <c r="B158" s="7"/>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9"/>
    </row>
    <row r="159" spans="2:37" ht="15" customHeight="1">
      <c r="B159" s="7"/>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9"/>
    </row>
    <row r="160" spans="2:37" ht="15" customHeight="1">
      <c r="B160" s="7"/>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9"/>
    </row>
    <row r="161" spans="2:37" ht="15" customHeight="1">
      <c r="B161" s="7"/>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9"/>
    </row>
    <row r="162" spans="2:37" ht="15" customHeight="1">
      <c r="B162" s="7"/>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9"/>
    </row>
    <row r="163" spans="2:37" ht="15" customHeight="1">
      <c r="B163" s="7"/>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9"/>
    </row>
    <row r="164" spans="2:37" ht="15" customHeight="1">
      <c r="B164" s="7"/>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9"/>
    </row>
    <row r="165" spans="2:37" ht="15" customHeight="1">
      <c r="B165" s="7"/>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9"/>
    </row>
    <row r="166" spans="2:37" ht="15" customHeight="1">
      <c r="B166" s="7"/>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9"/>
    </row>
    <row r="167" spans="2:37" ht="15" customHeight="1">
      <c r="B167" s="7"/>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9"/>
    </row>
    <row r="168" spans="2:37" ht="15" customHeight="1">
      <c r="B168" s="7"/>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9"/>
    </row>
    <row r="169" spans="2:37" ht="15" customHeight="1">
      <c r="B169" s="7"/>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9"/>
    </row>
    <row r="170" spans="2:37" ht="6" customHeight="1" thickBot="1">
      <c r="B170" s="10"/>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2"/>
    </row>
    <row r="171" ht="19.5" customHeight="1">
      <c r="AK171" s="2" t="str">
        <f>$J$11&amp;"      "</f>
        <v>石川県建築士事務所協会      </v>
      </c>
    </row>
    <row r="172" ht="15" customHeight="1" thickBot="1"/>
    <row r="173" spans="2:37" ht="15" customHeight="1">
      <c r="B173" s="4"/>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6"/>
    </row>
    <row r="174" spans="2:37" ht="15" customHeight="1">
      <c r="B174" s="7"/>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9"/>
    </row>
    <row r="175" spans="2:37" ht="15" customHeight="1">
      <c r="B175" s="7"/>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9"/>
    </row>
    <row r="176" spans="2:37" ht="15" customHeight="1">
      <c r="B176" s="7"/>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9"/>
    </row>
    <row r="177" spans="2:37" ht="15" customHeight="1">
      <c r="B177" s="7"/>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9"/>
    </row>
    <row r="178" spans="2:37" ht="15" customHeight="1">
      <c r="B178" s="7"/>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9"/>
    </row>
    <row r="179" spans="2:37" ht="15" customHeight="1">
      <c r="B179" s="7"/>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9"/>
    </row>
    <row r="180" spans="2:37" ht="15" customHeight="1">
      <c r="B180" s="7"/>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9"/>
    </row>
    <row r="181" spans="2:37" ht="15" customHeight="1">
      <c r="B181" s="7"/>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9"/>
    </row>
    <row r="182" spans="2:37" ht="15" customHeight="1">
      <c r="B182" s="7"/>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9"/>
    </row>
    <row r="183" spans="2:37" ht="15" customHeight="1">
      <c r="B183" s="7"/>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9"/>
    </row>
    <row r="184" spans="2:37" ht="15" customHeight="1">
      <c r="B184" s="7"/>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9"/>
    </row>
    <row r="185" spans="2:37" ht="15" customHeight="1">
      <c r="B185" s="7"/>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9"/>
    </row>
    <row r="186" spans="2:37" ht="15" customHeight="1">
      <c r="B186" s="7"/>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9"/>
    </row>
    <row r="187" spans="2:37" ht="15" customHeight="1">
      <c r="B187" s="7"/>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9"/>
    </row>
    <row r="188" spans="2:37" ht="15" customHeight="1">
      <c r="B188" s="7"/>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9"/>
    </row>
    <row r="189" spans="2:37" ht="15" customHeight="1">
      <c r="B189" s="7"/>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9"/>
    </row>
    <row r="190" spans="2:37" ht="15" customHeight="1">
      <c r="B190" s="7"/>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9"/>
    </row>
    <row r="191" spans="2:37" ht="15" customHeight="1">
      <c r="B191" s="7"/>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9"/>
    </row>
    <row r="192" spans="2:37" ht="15" customHeight="1">
      <c r="B192" s="7"/>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9"/>
    </row>
    <row r="193" spans="2:37" ht="15" customHeight="1">
      <c r="B193" s="7"/>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9"/>
    </row>
    <row r="194" spans="2:37" ht="15" customHeight="1">
      <c r="B194" s="7"/>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9"/>
    </row>
    <row r="195" spans="2:37" ht="15" customHeight="1">
      <c r="B195" s="7"/>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9"/>
    </row>
    <row r="196" spans="2:37" ht="15" customHeight="1">
      <c r="B196" s="7"/>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9"/>
    </row>
    <row r="197" spans="2:37" ht="15" customHeight="1">
      <c r="B197" s="7"/>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9"/>
    </row>
    <row r="198" spans="2:37" ht="15" customHeight="1">
      <c r="B198" s="7"/>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9"/>
    </row>
    <row r="199" spans="2:37" ht="15" customHeight="1">
      <c r="B199" s="7"/>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9"/>
    </row>
    <row r="200" spans="2:37" ht="15" customHeight="1">
      <c r="B200" s="7"/>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9"/>
    </row>
    <row r="201" spans="2:37" ht="15" customHeight="1">
      <c r="B201" s="7"/>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9"/>
    </row>
    <row r="202" spans="2:37" ht="15" customHeight="1">
      <c r="B202" s="7"/>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9"/>
    </row>
    <row r="203" spans="2:37" ht="15" customHeight="1">
      <c r="B203" s="7"/>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9"/>
    </row>
    <row r="204" spans="2:37" ht="15" customHeight="1">
      <c r="B204" s="7"/>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9"/>
    </row>
    <row r="205" spans="2:37" ht="15" customHeight="1">
      <c r="B205" s="7"/>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9"/>
    </row>
    <row r="206" spans="2:37" ht="15" customHeight="1">
      <c r="B206" s="7"/>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9"/>
    </row>
    <row r="207" spans="2:37" ht="15" customHeight="1">
      <c r="B207" s="7"/>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9"/>
    </row>
    <row r="208" spans="2:37" ht="15" customHeight="1">
      <c r="B208" s="7"/>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9"/>
    </row>
    <row r="209" spans="2:37" ht="15" customHeight="1">
      <c r="B209" s="7"/>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9"/>
    </row>
    <row r="210" spans="2:37" ht="15" customHeight="1">
      <c r="B210" s="7"/>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9"/>
    </row>
    <row r="211" spans="2:37" ht="15" customHeight="1">
      <c r="B211" s="7"/>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9"/>
    </row>
    <row r="212" spans="2:37" ht="15" customHeight="1">
      <c r="B212" s="7"/>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9"/>
    </row>
    <row r="213" spans="2:37" ht="15" customHeight="1">
      <c r="B213" s="7"/>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9"/>
    </row>
    <row r="214" spans="2:37" ht="15" customHeight="1">
      <c r="B214" s="7"/>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9"/>
    </row>
    <row r="215" spans="2:37" ht="15" customHeight="1">
      <c r="B215" s="7"/>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9"/>
    </row>
    <row r="216" spans="2:37" ht="15" customHeight="1">
      <c r="B216" s="7"/>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9"/>
    </row>
    <row r="217" spans="2:37" ht="15" customHeight="1">
      <c r="B217" s="7"/>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9"/>
    </row>
    <row r="218" spans="2:37" ht="15" customHeight="1">
      <c r="B218" s="7"/>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9"/>
    </row>
    <row r="219" spans="2:37" ht="15" customHeight="1">
      <c r="B219" s="7"/>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9"/>
    </row>
    <row r="220" spans="2:37" ht="15" customHeight="1">
      <c r="B220" s="7"/>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9"/>
    </row>
    <row r="221" spans="2:37" ht="15" customHeight="1">
      <c r="B221" s="7"/>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9"/>
    </row>
    <row r="222" spans="2:37" ht="15" customHeight="1">
      <c r="B222" s="7"/>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9"/>
    </row>
    <row r="223" spans="2:37" ht="15" customHeight="1">
      <c r="B223" s="7"/>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9"/>
    </row>
    <row r="224" spans="2:37" ht="15" customHeight="1">
      <c r="B224" s="7"/>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9"/>
    </row>
    <row r="225" spans="2:37" ht="15" customHeight="1">
      <c r="B225" s="7"/>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9"/>
    </row>
    <row r="226" spans="2:37" ht="15" customHeight="1">
      <c r="B226" s="7"/>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9"/>
    </row>
    <row r="227" spans="2:37" ht="6" customHeight="1" thickBot="1">
      <c r="B227" s="10"/>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2"/>
    </row>
    <row r="228" ht="19.5" customHeight="1">
      <c r="AK228" s="2" t="str">
        <f>$J$11&amp;"      "</f>
        <v>石川県建築士事務所協会      </v>
      </c>
    </row>
    <row r="229" ht="15" customHeight="1" thickBot="1"/>
    <row r="230" spans="2:37" ht="15" customHeight="1">
      <c r="B230" s="4"/>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6"/>
    </row>
    <row r="231" spans="2:37" ht="15" customHeight="1">
      <c r="B231" s="7"/>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9"/>
    </row>
    <row r="232" spans="2:37" ht="15" customHeight="1">
      <c r="B232" s="7"/>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9"/>
    </row>
    <row r="233" spans="2:37" ht="15" customHeight="1">
      <c r="B233" s="7"/>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9"/>
    </row>
    <row r="234" spans="2:37" ht="15" customHeight="1">
      <c r="B234" s="7"/>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9"/>
    </row>
    <row r="235" spans="2:37" ht="15" customHeight="1">
      <c r="B235" s="7"/>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9"/>
    </row>
    <row r="236" spans="2:37" ht="15" customHeight="1">
      <c r="B236" s="7"/>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9"/>
    </row>
    <row r="237" spans="2:37" ht="15" customHeight="1">
      <c r="B237" s="7"/>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9"/>
    </row>
    <row r="238" spans="2:37" ht="15" customHeight="1">
      <c r="B238" s="7"/>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9"/>
    </row>
    <row r="239" spans="2:37" ht="15" customHeight="1">
      <c r="B239" s="7"/>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9"/>
    </row>
    <row r="240" spans="2:37" ht="15" customHeight="1">
      <c r="B240" s="7"/>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9"/>
    </row>
    <row r="241" spans="2:37" ht="15" customHeight="1">
      <c r="B241" s="7"/>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9"/>
    </row>
    <row r="242" spans="2:37" ht="15" customHeight="1">
      <c r="B242" s="7"/>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9"/>
    </row>
    <row r="243" spans="2:37" ht="15" customHeight="1">
      <c r="B243" s="7"/>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9"/>
    </row>
    <row r="244" spans="2:37" ht="15" customHeight="1">
      <c r="B244" s="7"/>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9"/>
    </row>
    <row r="245" spans="2:37" ht="15" customHeight="1">
      <c r="B245" s="7"/>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9"/>
    </row>
    <row r="246" spans="2:37" ht="15" customHeight="1">
      <c r="B246" s="7"/>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9"/>
    </row>
    <row r="247" spans="2:37" ht="15" customHeight="1">
      <c r="B247" s="7"/>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9"/>
    </row>
    <row r="248" spans="2:37" ht="15" customHeight="1">
      <c r="B248" s="7"/>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9"/>
    </row>
    <row r="249" spans="2:37" ht="15" customHeight="1">
      <c r="B249" s="7"/>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9"/>
    </row>
    <row r="250" spans="2:37" ht="15" customHeight="1">
      <c r="B250" s="7"/>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9"/>
    </row>
    <row r="251" spans="2:37" ht="15" customHeight="1">
      <c r="B251" s="7"/>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9"/>
    </row>
    <row r="252" spans="2:37" ht="15" customHeight="1">
      <c r="B252" s="7"/>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9"/>
    </row>
    <row r="253" spans="2:37" ht="15" customHeight="1">
      <c r="B253" s="7"/>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9"/>
    </row>
    <row r="254" spans="2:37" ht="15" customHeight="1">
      <c r="B254" s="7"/>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9"/>
    </row>
    <row r="255" spans="2:37" ht="15" customHeight="1">
      <c r="B255" s="7"/>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9"/>
    </row>
    <row r="256" spans="2:37" ht="15" customHeight="1">
      <c r="B256" s="7"/>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9"/>
    </row>
    <row r="257" spans="2:37" ht="15" customHeight="1">
      <c r="B257" s="7"/>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9"/>
    </row>
    <row r="258" spans="2:37" ht="15" customHeight="1">
      <c r="B258" s="7"/>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9"/>
    </row>
    <row r="259" spans="2:37" ht="15" customHeight="1">
      <c r="B259" s="7"/>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9"/>
    </row>
    <row r="260" spans="2:37" ht="15" customHeight="1">
      <c r="B260" s="7"/>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9"/>
    </row>
    <row r="261" spans="2:37" ht="15" customHeight="1">
      <c r="B261" s="7"/>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9"/>
    </row>
    <row r="262" spans="2:37" ht="15" customHeight="1">
      <c r="B262" s="7"/>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9"/>
    </row>
    <row r="263" spans="2:37" ht="15" customHeight="1">
      <c r="B263" s="7"/>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9"/>
    </row>
    <row r="264" spans="2:37" ht="15" customHeight="1">
      <c r="B264" s="7"/>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9"/>
    </row>
    <row r="265" spans="2:37" ht="15" customHeight="1">
      <c r="B265" s="7"/>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9"/>
    </row>
    <row r="266" spans="2:37" ht="15" customHeight="1">
      <c r="B266" s="7"/>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9"/>
    </row>
    <row r="267" spans="2:37" ht="15" customHeight="1">
      <c r="B267" s="7"/>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9"/>
    </row>
    <row r="268" spans="2:37" ht="15" customHeight="1">
      <c r="B268" s="7"/>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9"/>
    </row>
    <row r="269" spans="2:37" ht="15" customHeight="1">
      <c r="B269" s="7"/>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9"/>
    </row>
    <row r="270" spans="2:37" ht="15" customHeight="1">
      <c r="B270" s="7"/>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9"/>
    </row>
    <row r="271" spans="2:37" ht="15" customHeight="1">
      <c r="B271" s="7"/>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9"/>
    </row>
    <row r="272" spans="2:37" ht="15" customHeight="1">
      <c r="B272" s="7"/>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9"/>
    </row>
    <row r="273" spans="2:37" ht="15" customHeight="1">
      <c r="B273" s="7"/>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9"/>
    </row>
    <row r="274" spans="2:37" ht="15" customHeight="1">
      <c r="B274" s="7"/>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9"/>
    </row>
    <row r="275" spans="2:37" ht="15" customHeight="1">
      <c r="B275" s="7"/>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9"/>
    </row>
    <row r="276" spans="2:37" ht="15" customHeight="1">
      <c r="B276" s="7"/>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9"/>
    </row>
    <row r="277" spans="2:37" ht="15" customHeight="1">
      <c r="B277" s="7"/>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9"/>
    </row>
    <row r="278" spans="2:37" ht="15" customHeight="1">
      <c r="B278" s="7"/>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9"/>
    </row>
    <row r="279" spans="2:37" ht="15" customHeight="1">
      <c r="B279" s="7"/>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9"/>
    </row>
    <row r="280" spans="2:37" ht="15" customHeight="1">
      <c r="B280" s="7"/>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9"/>
    </row>
    <row r="281" spans="2:37" ht="15" customHeight="1">
      <c r="B281" s="7"/>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9"/>
    </row>
    <row r="282" spans="2:37" ht="15" customHeight="1">
      <c r="B282" s="7"/>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9"/>
    </row>
    <row r="283" spans="2:37" ht="15" customHeight="1">
      <c r="B283" s="7"/>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9"/>
    </row>
    <row r="284" spans="2:37" ht="6" customHeight="1" thickBot="1">
      <c r="B284" s="10"/>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2"/>
    </row>
    <row r="285" ht="19.5" customHeight="1">
      <c r="AK285" s="2" t="str">
        <f>$J$11&amp;"      "</f>
        <v>石川県建築士事務所協会      </v>
      </c>
    </row>
  </sheetData>
  <sheetProtection/>
  <mergeCells count="8">
    <mergeCell ref="C3:I4"/>
    <mergeCell ref="J3:AJ4"/>
    <mergeCell ref="C9:I9"/>
    <mergeCell ref="C11:I11"/>
    <mergeCell ref="J9:AJ9"/>
    <mergeCell ref="J11:AJ11"/>
    <mergeCell ref="C7:I7"/>
    <mergeCell ref="J7:AJ7"/>
  </mergeCells>
  <printOptions horizontalCentered="1"/>
  <pageMargins left="0.6692913385826772" right="0.6692913385826772" top="0.5905511811023623" bottom="0.31496062992125984" header="0.3937007874015748"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145"/>
  <sheetViews>
    <sheetView tabSelected="1" zoomScalePageLayoutView="0" workbookViewId="0" topLeftCell="A1">
      <selection activeCell="H33" sqref="H33:AJ33"/>
    </sheetView>
  </sheetViews>
  <sheetFormatPr defaultColWidth="8.796875" defaultRowHeight="14.25" outlineLevelCol="1"/>
  <cols>
    <col min="1" max="1" width="8.69921875" style="1" customWidth="1"/>
    <col min="2" max="39" width="2.5" style="1" customWidth="1"/>
    <col min="40" max="40" width="53.19921875" style="1" customWidth="1"/>
    <col min="41" max="42" width="2.5" style="1" customWidth="1"/>
    <col min="43" max="43" width="2.5" style="1" hidden="1" customWidth="1" outlineLevel="1"/>
    <col min="44" max="44" width="20.09765625" style="1" hidden="1" customWidth="1" outlineLevel="1"/>
    <col min="45" max="54" width="7.59765625" style="1" hidden="1" customWidth="1" outlineLevel="1"/>
    <col min="55" max="55" width="9" style="1" customWidth="1" collapsed="1"/>
    <col min="56" max="75" width="9" style="1" customWidth="1"/>
    <col min="76" max="16384" width="9" style="1" customWidth="1"/>
  </cols>
  <sheetData>
    <row r="1" spans="1:54" ht="15" customHeight="1">
      <c r="A1" s="1" t="s">
        <v>109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S1" s="1" t="s">
        <v>164</v>
      </c>
      <c r="AT1" s="1" t="s">
        <v>164</v>
      </c>
      <c r="AU1" s="1" t="s">
        <v>164</v>
      </c>
      <c r="AV1" s="1" t="s">
        <v>164</v>
      </c>
      <c r="AW1" s="1" t="s">
        <v>164</v>
      </c>
      <c r="AX1" s="1" t="s">
        <v>164</v>
      </c>
      <c r="AY1" s="1" t="s">
        <v>164</v>
      </c>
      <c r="AZ1" s="1" t="s">
        <v>164</v>
      </c>
      <c r="BA1" s="1" t="s">
        <v>164</v>
      </c>
      <c r="BB1" s="1" t="s">
        <v>164</v>
      </c>
    </row>
    <row r="2" spans="2:54" ht="15" customHeight="1">
      <c r="B2" s="22"/>
      <c r="C2" s="22"/>
      <c r="D2" s="148" t="s">
        <v>17</v>
      </c>
      <c r="E2" s="148"/>
      <c r="F2" s="148"/>
      <c r="G2" s="148"/>
      <c r="H2" s="148"/>
      <c r="I2" s="148"/>
      <c r="J2" s="148"/>
      <c r="K2" s="148"/>
      <c r="L2" s="148"/>
      <c r="M2" s="148"/>
      <c r="N2" s="22"/>
      <c r="O2" s="22"/>
      <c r="P2" s="22"/>
      <c r="Q2" s="22"/>
      <c r="R2" s="22"/>
      <c r="S2" s="22"/>
      <c r="T2" s="22"/>
      <c r="U2" s="22"/>
      <c r="V2" s="22"/>
      <c r="W2" s="22"/>
      <c r="X2" s="22"/>
      <c r="Y2" s="22"/>
      <c r="Z2" s="22"/>
      <c r="AE2" s="22"/>
      <c r="AF2" s="22"/>
      <c r="AG2" s="22"/>
      <c r="AH2" s="22"/>
      <c r="AI2" s="22"/>
      <c r="AJ2" s="22"/>
      <c r="AK2" s="22"/>
      <c r="AL2" s="22"/>
      <c r="AM2" s="95"/>
      <c r="AN2" s="82" t="s">
        <v>202</v>
      </c>
      <c r="AU2" s="1" t="s">
        <v>175</v>
      </c>
      <c r="BB2" s="1" t="s">
        <v>152</v>
      </c>
    </row>
    <row r="3" spans="2:47" ht="15" customHeight="1">
      <c r="B3" s="48"/>
      <c r="C3" s="48"/>
      <c r="D3" s="149"/>
      <c r="E3" s="149"/>
      <c r="F3" s="149"/>
      <c r="G3" s="149"/>
      <c r="H3" s="149"/>
      <c r="I3" s="149"/>
      <c r="J3" s="149"/>
      <c r="K3" s="149"/>
      <c r="L3" s="149"/>
      <c r="M3" s="149"/>
      <c r="N3" s="48"/>
      <c r="O3" s="48"/>
      <c r="P3" s="48"/>
      <c r="Q3" s="48"/>
      <c r="R3" s="48"/>
      <c r="S3" s="48"/>
      <c r="T3" s="48"/>
      <c r="U3" s="48"/>
      <c r="V3" s="48"/>
      <c r="W3" s="48"/>
      <c r="X3" s="48"/>
      <c r="Y3" s="110" t="s">
        <v>75</v>
      </c>
      <c r="Z3" s="110"/>
      <c r="AA3" s="110"/>
      <c r="AB3" s="110"/>
      <c r="AC3" s="110"/>
      <c r="AD3" s="145"/>
      <c r="AE3" s="145"/>
      <c r="AF3" s="145"/>
      <c r="AG3" s="145"/>
      <c r="AH3" s="145"/>
      <c r="AI3" s="145"/>
      <c r="AJ3" s="145"/>
      <c r="AK3" s="48"/>
      <c r="AL3" s="48"/>
      <c r="AM3" s="1" t="s">
        <v>134</v>
      </c>
      <c r="AO3"/>
      <c r="AP3"/>
      <c r="AQ3"/>
      <c r="AR3" s="1" t="s">
        <v>181</v>
      </c>
      <c r="AS3" s="59" t="b">
        <f>IF(ISNUMBER(AD3),IF(AD3&gt;0,TRUE,FALSE),FALSE)</f>
        <v>0</v>
      </c>
      <c r="AT3" s="81" t="s">
        <v>176</v>
      </c>
      <c r="AU3" s="59" t="str">
        <f>IF(AS3=TRUE,"","作成日を入力してください。")</f>
        <v>作成日を入力してください。</v>
      </c>
    </row>
    <row r="4" spans="2:47" ht="15" customHeight="1">
      <c r="B4" s="23"/>
      <c r="C4" s="105" t="s">
        <v>16</v>
      </c>
      <c r="D4" s="106"/>
      <c r="E4" s="106"/>
      <c r="F4" s="106"/>
      <c r="G4" s="106"/>
      <c r="H4" s="106"/>
      <c r="I4" s="119"/>
      <c r="J4" s="119"/>
      <c r="K4" s="119"/>
      <c r="L4" s="119"/>
      <c r="M4" s="119"/>
      <c r="N4" s="119"/>
      <c r="O4" s="119"/>
      <c r="P4" s="119"/>
      <c r="Q4" s="119"/>
      <c r="R4" s="119"/>
      <c r="S4" s="120" t="s">
        <v>150</v>
      </c>
      <c r="T4" s="120"/>
      <c r="U4" s="120"/>
      <c r="V4" s="120"/>
      <c r="W4" s="120"/>
      <c r="X4" s="121"/>
      <c r="Y4" s="141" t="s">
        <v>56</v>
      </c>
      <c r="Z4" s="141"/>
      <c r="AA4" s="141"/>
      <c r="AB4" s="141"/>
      <c r="AC4" s="141"/>
      <c r="AD4" s="150"/>
      <c r="AE4" s="150"/>
      <c r="AF4" s="150"/>
      <c r="AG4" s="150"/>
      <c r="AH4" s="151"/>
      <c r="AI4" s="107" t="s">
        <v>4</v>
      </c>
      <c r="AJ4" s="108"/>
      <c r="AK4" s="23"/>
      <c r="AL4" s="23"/>
      <c r="AN4" s="15"/>
      <c r="AO4"/>
      <c r="AP4"/>
      <c r="AQ4"/>
      <c r="AR4" s="1" t="s">
        <v>153</v>
      </c>
      <c r="AS4" s="65" t="b">
        <f>IF(ISTEXT(I4),IF(LEN(I4)&gt;0,TRUE,FALSE),FALSE)</f>
        <v>0</v>
      </c>
      <c r="AT4" s="81" t="s">
        <v>176</v>
      </c>
      <c r="AU4" s="59" t="str">
        <f>IF(AS4=TRUE,"","建築名称を入力して下さい")</f>
        <v>建築名称を入力して下さい</v>
      </c>
    </row>
    <row r="5" spans="2:47" ht="15" customHeight="1">
      <c r="B5" s="23"/>
      <c r="C5" s="23"/>
      <c r="D5" s="23"/>
      <c r="E5" s="23"/>
      <c r="F5" s="23"/>
      <c r="G5" s="23"/>
      <c r="H5" s="23"/>
      <c r="I5" s="23"/>
      <c r="J5" s="23"/>
      <c r="K5" s="23"/>
      <c r="L5" s="23"/>
      <c r="M5" s="23"/>
      <c r="N5" s="23"/>
      <c r="O5" s="23"/>
      <c r="P5" s="23"/>
      <c r="Q5" s="23"/>
      <c r="R5" s="23"/>
      <c r="S5" s="23"/>
      <c r="T5" s="23"/>
      <c r="U5" s="23"/>
      <c r="V5" s="29"/>
      <c r="W5" s="23"/>
      <c r="X5" s="23"/>
      <c r="Y5" s="141" t="s">
        <v>57</v>
      </c>
      <c r="Z5" s="141"/>
      <c r="AA5" s="141"/>
      <c r="AB5" s="141"/>
      <c r="AC5" s="141"/>
      <c r="AD5" s="150"/>
      <c r="AE5" s="150"/>
      <c r="AF5" s="150"/>
      <c r="AG5" s="150"/>
      <c r="AH5" s="151"/>
      <c r="AI5" s="107" t="s">
        <v>4</v>
      </c>
      <c r="AJ5" s="108"/>
      <c r="AK5" s="23"/>
      <c r="AL5" s="23"/>
      <c r="AN5" s="58" t="s">
        <v>129</v>
      </c>
      <c r="AU5" s="1" t="s">
        <v>175</v>
      </c>
    </row>
    <row r="6" spans="2:47" ht="15" customHeight="1">
      <c r="B6" s="23"/>
      <c r="C6" s="23"/>
      <c r="D6" s="23"/>
      <c r="E6" s="23"/>
      <c r="F6" s="23"/>
      <c r="G6" s="23"/>
      <c r="H6" s="23"/>
      <c r="I6" s="23"/>
      <c r="J6" s="23"/>
      <c r="K6" s="23"/>
      <c r="L6" s="23"/>
      <c r="M6" s="23"/>
      <c r="N6" s="23"/>
      <c r="O6" s="23"/>
      <c r="P6" s="23"/>
      <c r="Q6" s="23"/>
      <c r="R6" s="23"/>
      <c r="S6" s="23"/>
      <c r="T6" s="23"/>
      <c r="U6" s="23"/>
      <c r="V6" s="29"/>
      <c r="W6" s="23"/>
      <c r="X6" s="23"/>
      <c r="Y6" s="141" t="s">
        <v>58</v>
      </c>
      <c r="Z6" s="141"/>
      <c r="AA6" s="141"/>
      <c r="AB6" s="141"/>
      <c r="AC6" s="141"/>
      <c r="AD6" s="146">
        <f>SUM(AD4:AH5)</f>
        <v>0</v>
      </c>
      <c r="AE6" s="146"/>
      <c r="AF6" s="146"/>
      <c r="AG6" s="146"/>
      <c r="AH6" s="147"/>
      <c r="AI6" s="107" t="s">
        <v>4</v>
      </c>
      <c r="AJ6" s="108"/>
      <c r="AK6" s="23"/>
      <c r="AL6" s="23"/>
      <c r="AN6" s="66" t="s">
        <v>119</v>
      </c>
      <c r="AR6" s="1" t="s">
        <v>154</v>
      </c>
      <c r="AS6" s="65" t="b">
        <f>IF(AD6&gt;0,TRUE,FALSE)</f>
        <v>0</v>
      </c>
      <c r="AT6" s="81" t="s">
        <v>176</v>
      </c>
      <c r="AU6" s="59" t="str">
        <f>IF(AS6=TRUE,"","床面積を入力して下さい")</f>
        <v>床面積を入力して下さい</v>
      </c>
    </row>
    <row r="7" spans="2:43" ht="15" customHeight="1">
      <c r="B7" s="23"/>
      <c r="C7" s="54" t="s">
        <v>18</v>
      </c>
      <c r="D7" s="23"/>
      <c r="E7" s="23"/>
      <c r="F7" s="23"/>
      <c r="G7" s="23"/>
      <c r="H7" s="23"/>
      <c r="I7" s="23"/>
      <c r="J7" s="23"/>
      <c r="K7" s="23"/>
      <c r="L7" s="56" t="str">
        <f>IF($AN$6="する","※表中の○印番号は、次ページの解説番号を示しています。","")</f>
        <v>※表中の○印番号は、次ページの解説番号を示しています。</v>
      </c>
      <c r="M7" s="23"/>
      <c r="N7" s="23"/>
      <c r="O7" s="23"/>
      <c r="P7" s="23"/>
      <c r="Q7" s="23"/>
      <c r="R7" s="23"/>
      <c r="S7" s="23"/>
      <c r="T7" s="23"/>
      <c r="U7" s="23"/>
      <c r="V7" s="23"/>
      <c r="W7" s="23"/>
      <c r="X7" s="23"/>
      <c r="Y7" s="23"/>
      <c r="Z7" s="23"/>
      <c r="AA7" s="23"/>
      <c r="AB7" s="23"/>
      <c r="AC7" s="23"/>
      <c r="AD7" s="23"/>
      <c r="AE7" s="23"/>
      <c r="AF7" s="23"/>
      <c r="AG7" s="23"/>
      <c r="AH7" s="23"/>
      <c r="AI7" s="23"/>
      <c r="AJ7" s="23"/>
      <c r="AK7" s="23"/>
      <c r="AL7" s="23"/>
      <c r="AN7" s="14"/>
      <c r="AO7"/>
      <c r="AP7"/>
      <c r="AQ7"/>
    </row>
    <row r="8" spans="2:40" ht="15" customHeight="1">
      <c r="B8" s="23"/>
      <c r="C8" s="23"/>
      <c r="D8" s="23" t="s">
        <v>48</v>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N8" s="62" t="s">
        <v>133</v>
      </c>
    </row>
    <row r="9" spans="2:45" ht="15" customHeight="1">
      <c r="B9" s="23"/>
      <c r="C9" s="141"/>
      <c r="D9" s="141"/>
      <c r="E9" s="141"/>
      <c r="F9" s="141"/>
      <c r="G9" s="144" t="s">
        <v>20</v>
      </c>
      <c r="H9" s="144"/>
      <c r="I9" s="144"/>
      <c r="J9" s="144" t="s">
        <v>22</v>
      </c>
      <c r="K9" s="144"/>
      <c r="L9" s="144"/>
      <c r="M9" s="144"/>
      <c r="N9" s="144"/>
      <c r="O9" s="144" t="s">
        <v>24</v>
      </c>
      <c r="P9" s="144"/>
      <c r="Q9" s="144"/>
      <c r="R9" s="144"/>
      <c r="S9" s="144" t="s">
        <v>26</v>
      </c>
      <c r="T9" s="144"/>
      <c r="U9" s="144"/>
      <c r="V9" s="144" t="s">
        <v>28</v>
      </c>
      <c r="W9" s="144"/>
      <c r="X9" s="144"/>
      <c r="Y9" s="144"/>
      <c r="Z9" s="144"/>
      <c r="AA9" s="144" t="s">
        <v>30</v>
      </c>
      <c r="AB9" s="144"/>
      <c r="AC9" s="144"/>
      <c r="AD9" s="144"/>
      <c r="AE9" s="144"/>
      <c r="AF9" s="144" t="s">
        <v>32</v>
      </c>
      <c r="AG9" s="144"/>
      <c r="AH9" s="144"/>
      <c r="AI9" s="144"/>
      <c r="AJ9" s="144"/>
      <c r="AK9" s="23"/>
      <c r="AL9" s="23"/>
      <c r="AN9" s="92" t="str">
        <f>AU3</f>
        <v>作成日を入力してください。</v>
      </c>
      <c r="AS9" s="20"/>
    </row>
    <row r="10" spans="2:50" ht="15" customHeight="1">
      <c r="B10" s="23"/>
      <c r="C10" s="140" t="s">
        <v>33</v>
      </c>
      <c r="D10" s="141"/>
      <c r="E10" s="141" t="s">
        <v>5</v>
      </c>
      <c r="F10" s="141"/>
      <c r="G10" s="141" t="s">
        <v>6</v>
      </c>
      <c r="H10" s="141"/>
      <c r="I10" s="141"/>
      <c r="J10" s="140" t="s">
        <v>38</v>
      </c>
      <c r="K10" s="141"/>
      <c r="L10" s="141"/>
      <c r="M10" s="141"/>
      <c r="N10" s="141"/>
      <c r="O10" s="140" t="s">
        <v>137</v>
      </c>
      <c r="P10" s="141"/>
      <c r="Q10" s="141"/>
      <c r="R10" s="141"/>
      <c r="S10" s="140" t="s">
        <v>39</v>
      </c>
      <c r="T10" s="141"/>
      <c r="U10" s="141"/>
      <c r="V10" s="140" t="s">
        <v>40</v>
      </c>
      <c r="W10" s="141"/>
      <c r="X10" s="141"/>
      <c r="Y10" s="141"/>
      <c r="Z10" s="141"/>
      <c r="AA10" s="140" t="s">
        <v>41</v>
      </c>
      <c r="AB10" s="141"/>
      <c r="AC10" s="141"/>
      <c r="AD10" s="141"/>
      <c r="AE10" s="141"/>
      <c r="AF10" s="140" t="s">
        <v>42</v>
      </c>
      <c r="AG10" s="141"/>
      <c r="AH10" s="141"/>
      <c r="AI10" s="141"/>
      <c r="AJ10" s="141"/>
      <c r="AK10" s="23"/>
      <c r="AL10" s="23"/>
      <c r="AN10" s="93" t="str">
        <f>AU4</f>
        <v>建築名称を入力して下さい</v>
      </c>
      <c r="AS10" s="71" t="s">
        <v>147</v>
      </c>
      <c r="AT10" s="72"/>
      <c r="AU10" s="72">
        <f>IF($AD$5&gt;0,IF($AD$4&gt;0,2,1),0)</f>
        <v>0</v>
      </c>
      <c r="AV10" s="73" t="s">
        <v>146</v>
      </c>
      <c r="AX10" s="1" t="s">
        <v>167</v>
      </c>
    </row>
    <row r="11" spans="2:50" ht="15" customHeight="1">
      <c r="B11" s="23"/>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23"/>
      <c r="AL11" s="23"/>
      <c r="AN11" s="93" t="str">
        <f>AU6</f>
        <v>床面積を入力して下さい</v>
      </c>
      <c r="AO11" s="16"/>
      <c r="AP11" s="16"/>
      <c r="AQ11" s="16"/>
      <c r="AU11" s="77" t="s">
        <v>170</v>
      </c>
      <c r="AV11" s="76">
        <v>0.01</v>
      </c>
      <c r="AX11" s="1" t="s">
        <v>168</v>
      </c>
    </row>
    <row r="12" spans="2:53" ht="15" customHeight="1">
      <c r="B12" s="23"/>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23"/>
      <c r="AL12" s="23"/>
      <c r="AN12" s="89">
        <f>AZ22</f>
      </c>
      <c r="AO12" s="16"/>
      <c r="AP12" s="16"/>
      <c r="AQ12" s="16"/>
      <c r="AS12" s="70" t="s">
        <v>140</v>
      </c>
      <c r="AT12" s="70" t="s">
        <v>141</v>
      </c>
      <c r="AV12" s="102" t="s">
        <v>165</v>
      </c>
      <c r="AW12" s="102" t="s">
        <v>166</v>
      </c>
      <c r="AX12" s="103" t="s">
        <v>144</v>
      </c>
      <c r="AY12" s="79"/>
      <c r="AZ12" s="79"/>
      <c r="BA12" s="79"/>
    </row>
    <row r="13" spans="2:53" ht="15" customHeight="1">
      <c r="B13" s="23"/>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23"/>
      <c r="AL13" s="23"/>
      <c r="AN13" s="89" t="str">
        <f>AW32</f>
        <v>１．地震に対する抵抗力　のチェックボックスをクリックして下さい</v>
      </c>
      <c r="AO13" s="16"/>
      <c r="AP13" s="16"/>
      <c r="AQ13" s="16"/>
      <c r="AS13" s="61" t="s">
        <v>142</v>
      </c>
      <c r="AT13" s="61" t="s">
        <v>143</v>
      </c>
      <c r="AV13" s="102"/>
      <c r="AW13" s="102"/>
      <c r="AX13" s="104"/>
      <c r="AY13" s="79"/>
      <c r="AZ13" s="79"/>
      <c r="BA13" s="79"/>
    </row>
    <row r="14" spans="2:53" ht="15" customHeight="1">
      <c r="B14" s="23"/>
      <c r="C14" s="140" t="s">
        <v>35</v>
      </c>
      <c r="D14" s="141"/>
      <c r="E14" s="140" t="s">
        <v>36</v>
      </c>
      <c r="F14" s="141"/>
      <c r="G14" s="141" t="s">
        <v>15</v>
      </c>
      <c r="H14" s="141"/>
      <c r="I14" s="141"/>
      <c r="J14" s="109">
        <v>20</v>
      </c>
      <c r="K14" s="109"/>
      <c r="L14" s="109"/>
      <c r="M14" s="109"/>
      <c r="N14" s="109"/>
      <c r="O14" s="142"/>
      <c r="P14" s="142"/>
      <c r="Q14" s="142"/>
      <c r="R14" s="142"/>
      <c r="S14" s="109"/>
      <c r="T14" s="109"/>
      <c r="U14" s="109"/>
      <c r="V14" s="109"/>
      <c r="W14" s="109"/>
      <c r="X14" s="109"/>
      <c r="Y14" s="109"/>
      <c r="Z14" s="109"/>
      <c r="AA14" s="109"/>
      <c r="AB14" s="109"/>
      <c r="AC14" s="109"/>
      <c r="AD14" s="109"/>
      <c r="AE14" s="109"/>
      <c r="AF14" s="139"/>
      <c r="AG14" s="139"/>
      <c r="AH14" s="139"/>
      <c r="AI14" s="139"/>
      <c r="AJ14" s="139"/>
      <c r="AK14" s="23"/>
      <c r="AL14" s="23"/>
      <c r="AN14" s="89" t="str">
        <f>AW35</f>
        <v>２．耐震壁の配置バランス　のチェックボックスをクリックして下さい</v>
      </c>
      <c r="AO14" s="16"/>
      <c r="AP14" s="16"/>
      <c r="AQ14" s="16"/>
      <c r="AS14" s="69">
        <f>ROUNDDOWN(J14*O14*S14,2)</f>
        <v>0</v>
      </c>
      <c r="AT14" s="69">
        <f>IF(AA14&gt;0,ROUNDDOWN(V14/AA14,2),0)</f>
        <v>0</v>
      </c>
      <c r="AV14" s="75">
        <f aca="true" t="shared" si="0" ref="AV14:AV21">IF(ABS(V14-AS14)&lt;$AV$11,1,0)</f>
        <v>1</v>
      </c>
      <c r="AW14" s="75">
        <f aca="true" t="shared" si="1" ref="AW14:AW21">IF(ABS(AF14-AT14)&lt;$AV$11,1,0)</f>
        <v>1</v>
      </c>
      <c r="AX14" s="75">
        <f>IF($AU$10=1,1,AV14*AW14)</f>
        <v>1</v>
      </c>
      <c r="AY14" s="79"/>
      <c r="AZ14" s="79"/>
      <c r="BA14" s="79"/>
    </row>
    <row r="15" spans="2:53" ht="15" customHeight="1">
      <c r="B15" s="23"/>
      <c r="C15" s="141"/>
      <c r="D15" s="141"/>
      <c r="E15" s="141"/>
      <c r="F15" s="141"/>
      <c r="G15" s="141" t="s">
        <v>14</v>
      </c>
      <c r="H15" s="141"/>
      <c r="I15" s="141"/>
      <c r="J15" s="109">
        <v>15</v>
      </c>
      <c r="K15" s="109"/>
      <c r="L15" s="109"/>
      <c r="M15" s="109"/>
      <c r="N15" s="109"/>
      <c r="O15" s="142"/>
      <c r="P15" s="142"/>
      <c r="Q15" s="142"/>
      <c r="R15" s="142"/>
      <c r="S15" s="109"/>
      <c r="T15" s="109"/>
      <c r="U15" s="109"/>
      <c r="V15" s="109"/>
      <c r="W15" s="109"/>
      <c r="X15" s="109"/>
      <c r="Y15" s="109"/>
      <c r="Z15" s="109"/>
      <c r="AA15" s="109"/>
      <c r="AB15" s="109"/>
      <c r="AC15" s="109"/>
      <c r="AD15" s="109"/>
      <c r="AE15" s="109"/>
      <c r="AF15" s="139"/>
      <c r="AG15" s="139"/>
      <c r="AH15" s="139"/>
      <c r="AI15" s="139"/>
      <c r="AJ15" s="139"/>
      <c r="AK15" s="23"/>
      <c r="AL15" s="23"/>
      <c r="AN15" s="89" t="str">
        <f>AW38</f>
        <v>３．建物の劣化状態　のチェックボックスをクリックして下さい</v>
      </c>
      <c r="AO15" s="16"/>
      <c r="AP15" s="16"/>
      <c r="AQ15" s="16"/>
      <c r="AS15" s="69">
        <f>ROUNDDOWN(J15*O15*S14,2)</f>
        <v>0</v>
      </c>
      <c r="AT15" s="69">
        <f>IF(AA14&gt;0,ROUNDDOWN(V15/AA14,2),0)</f>
        <v>0</v>
      </c>
      <c r="AV15" s="75">
        <f t="shared" si="0"/>
        <v>1</v>
      </c>
      <c r="AW15" s="75">
        <f t="shared" si="1"/>
        <v>1</v>
      </c>
      <c r="AX15" s="75">
        <f>IF($AU$10=1,1,AV15*AW15)</f>
        <v>1</v>
      </c>
      <c r="AY15" s="79"/>
      <c r="AZ15" s="79"/>
      <c r="BA15" s="79"/>
    </row>
    <row r="16" spans="2:53" ht="15" customHeight="1">
      <c r="B16" s="23"/>
      <c r="C16" s="141"/>
      <c r="D16" s="141"/>
      <c r="E16" s="140" t="s">
        <v>37</v>
      </c>
      <c r="F16" s="141"/>
      <c r="G16" s="141" t="s">
        <v>15</v>
      </c>
      <c r="H16" s="141"/>
      <c r="I16" s="141"/>
      <c r="J16" s="109">
        <v>18</v>
      </c>
      <c r="K16" s="109"/>
      <c r="L16" s="109"/>
      <c r="M16" s="109"/>
      <c r="N16" s="109"/>
      <c r="O16" s="142"/>
      <c r="P16" s="142"/>
      <c r="Q16" s="142"/>
      <c r="R16" s="142"/>
      <c r="S16" s="109"/>
      <c r="T16" s="109"/>
      <c r="U16" s="109"/>
      <c r="V16" s="109"/>
      <c r="W16" s="109"/>
      <c r="X16" s="109"/>
      <c r="Y16" s="109"/>
      <c r="Z16" s="109"/>
      <c r="AA16" s="109"/>
      <c r="AB16" s="109"/>
      <c r="AC16" s="109"/>
      <c r="AD16" s="109"/>
      <c r="AE16" s="109"/>
      <c r="AF16" s="139"/>
      <c r="AG16" s="139"/>
      <c r="AH16" s="139"/>
      <c r="AI16" s="139"/>
      <c r="AJ16" s="139"/>
      <c r="AK16" s="23"/>
      <c r="AL16" s="23"/>
      <c r="AN16" s="93" t="str">
        <f>AU73</f>
        <v>使用ソフト名を入力して下さい</v>
      </c>
      <c r="AO16" s="16"/>
      <c r="AP16" s="16"/>
      <c r="AQ16" s="16"/>
      <c r="AS16" s="69">
        <f>ROUNDDOWN(J16*O16*S14,2)</f>
        <v>0</v>
      </c>
      <c r="AT16" s="69">
        <f>IF(AA16&gt;0,ROUNDDOWN(V16/AA16,2),0)</f>
        <v>0</v>
      </c>
      <c r="AV16" s="75">
        <f t="shared" si="0"/>
        <v>1</v>
      </c>
      <c r="AW16" s="75">
        <f t="shared" si="1"/>
        <v>1</v>
      </c>
      <c r="AX16" s="75">
        <f>AV16*AW16</f>
        <v>1</v>
      </c>
      <c r="AY16" s="79"/>
      <c r="AZ16" s="79"/>
      <c r="BA16" s="79"/>
    </row>
    <row r="17" spans="2:53" ht="15" customHeight="1">
      <c r="B17" s="23"/>
      <c r="C17" s="141"/>
      <c r="D17" s="141"/>
      <c r="E17" s="141"/>
      <c r="F17" s="141"/>
      <c r="G17" s="141" t="s">
        <v>14</v>
      </c>
      <c r="H17" s="141"/>
      <c r="I17" s="141"/>
      <c r="J17" s="109">
        <v>30</v>
      </c>
      <c r="K17" s="109"/>
      <c r="L17" s="109"/>
      <c r="M17" s="109"/>
      <c r="N17" s="109"/>
      <c r="O17" s="142"/>
      <c r="P17" s="142"/>
      <c r="Q17" s="142"/>
      <c r="R17" s="142"/>
      <c r="S17" s="109"/>
      <c r="T17" s="109"/>
      <c r="U17" s="109"/>
      <c r="V17" s="109"/>
      <c r="W17" s="109"/>
      <c r="X17" s="109"/>
      <c r="Y17" s="109"/>
      <c r="Z17" s="109"/>
      <c r="AA17" s="109"/>
      <c r="AB17" s="109"/>
      <c r="AC17" s="109"/>
      <c r="AD17" s="109"/>
      <c r="AE17" s="109"/>
      <c r="AF17" s="139"/>
      <c r="AG17" s="139"/>
      <c r="AH17" s="139"/>
      <c r="AI17" s="139"/>
      <c r="AJ17" s="139"/>
      <c r="AK17" s="23"/>
      <c r="AL17" s="23"/>
      <c r="AN17" s="89" t="str">
        <f>AW75</f>
        <v>採用診断法　のチェックボックスをクリックして下さい</v>
      </c>
      <c r="AO17" s="16"/>
      <c r="AP17" s="16"/>
      <c r="AQ17" s="16"/>
      <c r="AS17" s="69">
        <f>ROUNDDOWN(J17*O17*S14,2)</f>
        <v>0</v>
      </c>
      <c r="AT17" s="69">
        <f>IF(AA16&gt;0,ROUNDDOWN(V17/AA16,2),0)</f>
        <v>0</v>
      </c>
      <c r="AV17" s="75">
        <f t="shared" si="0"/>
        <v>1</v>
      </c>
      <c r="AW17" s="75">
        <f t="shared" si="1"/>
        <v>1</v>
      </c>
      <c r="AX17" s="75">
        <f>AV17*AW17</f>
        <v>1</v>
      </c>
      <c r="AY17" s="79"/>
      <c r="AZ17" s="79"/>
      <c r="BA17" s="79"/>
    </row>
    <row r="18" spans="2:53" ht="15" customHeight="1">
      <c r="B18" s="23"/>
      <c r="C18" s="140" t="s">
        <v>34</v>
      </c>
      <c r="D18" s="141"/>
      <c r="E18" s="140" t="s">
        <v>36</v>
      </c>
      <c r="F18" s="141"/>
      <c r="G18" s="141" t="s">
        <v>15</v>
      </c>
      <c r="H18" s="141"/>
      <c r="I18" s="141"/>
      <c r="J18" s="109">
        <v>20</v>
      </c>
      <c r="K18" s="109"/>
      <c r="L18" s="109"/>
      <c r="M18" s="109"/>
      <c r="N18" s="109"/>
      <c r="O18" s="142"/>
      <c r="P18" s="142"/>
      <c r="Q18" s="142"/>
      <c r="R18" s="142"/>
      <c r="S18" s="109"/>
      <c r="T18" s="109"/>
      <c r="U18" s="109"/>
      <c r="V18" s="109"/>
      <c r="W18" s="109"/>
      <c r="X18" s="109"/>
      <c r="Y18" s="109"/>
      <c r="Z18" s="109"/>
      <c r="AA18" s="109"/>
      <c r="AB18" s="109"/>
      <c r="AC18" s="109"/>
      <c r="AD18" s="109"/>
      <c r="AE18" s="109"/>
      <c r="AF18" s="139"/>
      <c r="AG18" s="139"/>
      <c r="AH18" s="139"/>
      <c r="AI18" s="139"/>
      <c r="AJ18" s="139"/>
      <c r="AK18" s="23"/>
      <c r="AL18" s="23"/>
      <c r="AN18" s="89">
        <f>AW77</f>
      </c>
      <c r="AO18" s="16"/>
      <c r="AP18" s="16"/>
      <c r="AQ18" s="16"/>
      <c r="AS18" s="69">
        <f>ROUNDDOWN(J18*O18*S18,2)</f>
        <v>0</v>
      </c>
      <c r="AT18" s="69">
        <f>IF(AA18&gt;0,ROUNDDOWN(V18/AA18,2),0)</f>
        <v>0</v>
      </c>
      <c r="AV18" s="75">
        <f t="shared" si="0"/>
        <v>1</v>
      </c>
      <c r="AW18" s="75">
        <f t="shared" si="1"/>
        <v>1</v>
      </c>
      <c r="AX18" s="75">
        <f>IF($AU$10=1,1,AV18*AW18)</f>
        <v>1</v>
      </c>
      <c r="AY18" s="79"/>
      <c r="AZ18" s="79"/>
      <c r="BA18" s="79"/>
    </row>
    <row r="19" spans="2:53" ht="15" customHeight="1">
      <c r="B19" s="23"/>
      <c r="C19" s="141"/>
      <c r="D19" s="141"/>
      <c r="E19" s="141"/>
      <c r="F19" s="141"/>
      <c r="G19" s="141" t="s">
        <v>14</v>
      </c>
      <c r="H19" s="141"/>
      <c r="I19" s="141"/>
      <c r="J19" s="109">
        <v>60</v>
      </c>
      <c r="K19" s="109"/>
      <c r="L19" s="109"/>
      <c r="M19" s="109"/>
      <c r="N19" s="109"/>
      <c r="O19" s="142"/>
      <c r="P19" s="142"/>
      <c r="Q19" s="142"/>
      <c r="R19" s="142"/>
      <c r="S19" s="109"/>
      <c r="T19" s="109"/>
      <c r="U19" s="109"/>
      <c r="V19" s="109"/>
      <c r="W19" s="109"/>
      <c r="X19" s="109"/>
      <c r="Y19" s="109"/>
      <c r="Z19" s="109"/>
      <c r="AA19" s="109"/>
      <c r="AB19" s="109"/>
      <c r="AC19" s="109"/>
      <c r="AD19" s="109"/>
      <c r="AE19" s="109"/>
      <c r="AF19" s="139"/>
      <c r="AG19" s="139"/>
      <c r="AH19" s="139"/>
      <c r="AI19" s="139"/>
      <c r="AJ19" s="139"/>
      <c r="AK19" s="23"/>
      <c r="AL19" s="23"/>
      <c r="AN19" s="89">
        <f>AW79</f>
      </c>
      <c r="AO19" s="16"/>
      <c r="AP19" s="16"/>
      <c r="AQ19" s="16"/>
      <c r="AS19" s="69">
        <f>ROUNDDOWN(J19*O19*S18,2)</f>
        <v>0</v>
      </c>
      <c r="AT19" s="69">
        <f>IF(AA18&gt;0,ROUNDDOWN(V19/AA18,2),0)</f>
        <v>0</v>
      </c>
      <c r="AV19" s="75">
        <f t="shared" si="0"/>
        <v>1</v>
      </c>
      <c r="AW19" s="75">
        <f t="shared" si="1"/>
        <v>1</v>
      </c>
      <c r="AX19" s="75">
        <f>IF($AU$10=1,1,AV19*AW19)</f>
        <v>1</v>
      </c>
      <c r="AY19" s="79"/>
      <c r="AZ19" s="79"/>
      <c r="BA19" s="79"/>
    </row>
    <row r="20" spans="2:53" ht="15" customHeight="1">
      <c r="B20" s="23"/>
      <c r="C20" s="141"/>
      <c r="D20" s="141"/>
      <c r="E20" s="140" t="s">
        <v>37</v>
      </c>
      <c r="F20" s="141"/>
      <c r="G20" s="141" t="s">
        <v>15</v>
      </c>
      <c r="H20" s="141"/>
      <c r="I20" s="141"/>
      <c r="J20" s="109">
        <v>50</v>
      </c>
      <c r="K20" s="109"/>
      <c r="L20" s="109"/>
      <c r="M20" s="109"/>
      <c r="N20" s="109"/>
      <c r="O20" s="142"/>
      <c r="P20" s="142"/>
      <c r="Q20" s="142"/>
      <c r="R20" s="142"/>
      <c r="S20" s="109"/>
      <c r="T20" s="109"/>
      <c r="U20" s="109"/>
      <c r="V20" s="109"/>
      <c r="W20" s="109"/>
      <c r="X20" s="109"/>
      <c r="Y20" s="109"/>
      <c r="Z20" s="109"/>
      <c r="AA20" s="109"/>
      <c r="AB20" s="109"/>
      <c r="AC20" s="109"/>
      <c r="AD20" s="109"/>
      <c r="AE20" s="109"/>
      <c r="AF20" s="139"/>
      <c r="AG20" s="139"/>
      <c r="AH20" s="139"/>
      <c r="AI20" s="139"/>
      <c r="AJ20" s="139"/>
      <c r="AK20" s="23"/>
      <c r="AL20" s="23"/>
      <c r="AN20" s="93" t="str">
        <f>AU81</f>
        <v>当敷地の基準法上の積雪深さを入力して下さい</v>
      </c>
      <c r="AO20" s="16"/>
      <c r="AP20" s="16"/>
      <c r="AQ20" s="16"/>
      <c r="AS20" s="69">
        <f>ROUNDDOWN(J20*O20*S18,2)</f>
        <v>0</v>
      </c>
      <c r="AT20" s="69">
        <f>IF(AA20&gt;0,ROUNDDOWN(V20/AA20,2),0)</f>
        <v>0</v>
      </c>
      <c r="AV20" s="75">
        <f t="shared" si="0"/>
        <v>1</v>
      </c>
      <c r="AW20" s="75">
        <f t="shared" si="1"/>
        <v>1</v>
      </c>
      <c r="AX20" s="75">
        <f>AV20*AW20</f>
        <v>1</v>
      </c>
      <c r="AY20" s="79"/>
      <c r="AZ20" s="79"/>
      <c r="BA20" s="79"/>
    </row>
    <row r="21" spans="2:53" ht="15" customHeight="1">
      <c r="B21" s="23"/>
      <c r="C21" s="141"/>
      <c r="D21" s="141"/>
      <c r="E21" s="141"/>
      <c r="F21" s="141"/>
      <c r="G21" s="141" t="s">
        <v>14</v>
      </c>
      <c r="H21" s="141"/>
      <c r="I21" s="141"/>
      <c r="J21" s="109">
        <v>30</v>
      </c>
      <c r="K21" s="109"/>
      <c r="L21" s="109"/>
      <c r="M21" s="109"/>
      <c r="N21" s="109"/>
      <c r="O21" s="142"/>
      <c r="P21" s="142"/>
      <c r="Q21" s="142"/>
      <c r="R21" s="142"/>
      <c r="S21" s="109"/>
      <c r="T21" s="109"/>
      <c r="U21" s="109"/>
      <c r="V21" s="109"/>
      <c r="W21" s="109"/>
      <c r="X21" s="109"/>
      <c r="Y21" s="109"/>
      <c r="Z21" s="109"/>
      <c r="AA21" s="109"/>
      <c r="AB21" s="109"/>
      <c r="AC21" s="109"/>
      <c r="AD21" s="109"/>
      <c r="AE21" s="109"/>
      <c r="AF21" s="139"/>
      <c r="AG21" s="139"/>
      <c r="AH21" s="139"/>
      <c r="AI21" s="139"/>
      <c r="AJ21" s="139"/>
      <c r="AK21" s="23"/>
      <c r="AL21" s="23"/>
      <c r="AN21" s="94"/>
      <c r="AS21" s="69">
        <f>ROUNDDOWN(J21*O21*S18,2)</f>
        <v>0</v>
      </c>
      <c r="AT21" s="69">
        <f>IF(AA20&gt;0,ROUNDDOWN(V21/AA20,2),0)</f>
        <v>0</v>
      </c>
      <c r="AV21" s="75">
        <f t="shared" si="0"/>
        <v>1</v>
      </c>
      <c r="AW21" s="75">
        <f t="shared" si="1"/>
        <v>1</v>
      </c>
      <c r="AX21" s="75">
        <f>AV21*AW21</f>
        <v>1</v>
      </c>
      <c r="AZ21" s="1" t="s">
        <v>175</v>
      </c>
      <c r="BA21" s="79"/>
    </row>
    <row r="22" spans="2:53" ht="15" customHeight="1">
      <c r="B22" s="23"/>
      <c r="C22" s="23"/>
      <c r="D22" s="23" t="s">
        <v>43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N22" s="15"/>
      <c r="AO22"/>
      <c r="AP22"/>
      <c r="AQ22"/>
      <c r="AR22" s="90" t="s">
        <v>147</v>
      </c>
      <c r="AS22" s="1" t="s">
        <v>169</v>
      </c>
      <c r="AW22" s="1" t="s">
        <v>145</v>
      </c>
      <c r="AX22" s="59" t="b">
        <f>IF(AX14*AX15*AX16*AX17*AX18*AX19*AX20*AX21=1,TRUE,FALSE)</f>
        <v>1</v>
      </c>
      <c r="AY22" s="81" t="s">
        <v>176</v>
      </c>
      <c r="AZ22" s="59">
        <f>IF(AX22=TRUE,"","耐震診断表の数値を確認して下さい")</f>
      </c>
      <c r="BA22" s="21"/>
    </row>
    <row r="23" spans="2:45" ht="15" customHeight="1">
      <c r="B23" s="23"/>
      <c r="C23" s="143" t="s">
        <v>44</v>
      </c>
      <c r="D23" s="143"/>
      <c r="E23" s="143"/>
      <c r="F23" s="143"/>
      <c r="G23" s="143"/>
      <c r="H23" s="143"/>
      <c r="I23" s="143"/>
      <c r="J23" s="143"/>
      <c r="K23" s="143"/>
      <c r="L23" s="143"/>
      <c r="M23" s="143"/>
      <c r="N23" s="143"/>
      <c r="O23" s="138" t="s">
        <v>45</v>
      </c>
      <c r="P23" s="138"/>
      <c r="Q23" s="138"/>
      <c r="R23" s="138"/>
      <c r="S23" s="138"/>
      <c r="T23" s="138"/>
      <c r="U23" s="138"/>
      <c r="V23" s="138"/>
      <c r="W23" s="138"/>
      <c r="X23" s="138"/>
      <c r="Y23" s="138"/>
      <c r="Z23" s="138" t="s">
        <v>46</v>
      </c>
      <c r="AA23" s="138"/>
      <c r="AB23" s="138"/>
      <c r="AC23" s="138"/>
      <c r="AD23" s="138"/>
      <c r="AE23" s="138"/>
      <c r="AF23" s="138"/>
      <c r="AG23" s="138"/>
      <c r="AH23" s="138"/>
      <c r="AI23" s="138"/>
      <c r="AJ23" s="138"/>
      <c r="AK23" s="23"/>
      <c r="AL23" s="23"/>
      <c r="AM23" s="83" t="s">
        <v>200</v>
      </c>
      <c r="AO23" s="78"/>
      <c r="AP23" s="78"/>
      <c r="AQ23" s="78"/>
      <c r="AS23" s="1" t="s">
        <v>174</v>
      </c>
    </row>
    <row r="24" spans="2:43" ht="15" customHeight="1">
      <c r="B24" s="23"/>
      <c r="C24" s="136">
        <f>MIN($AF$14:$AJ$21)</f>
        <v>0</v>
      </c>
      <c r="D24" s="137"/>
      <c r="E24" s="137"/>
      <c r="F24" s="137"/>
      <c r="G24" s="137"/>
      <c r="H24" s="137"/>
      <c r="I24" s="137"/>
      <c r="J24" s="137"/>
      <c r="K24" s="137"/>
      <c r="L24" s="137"/>
      <c r="M24" s="137"/>
      <c r="N24" s="137"/>
      <c r="O24" s="105">
        <f>IF(C24&gt;=1.5,"●","")</f>
      </c>
      <c r="P24" s="106"/>
      <c r="Q24" s="106"/>
      <c r="R24" s="107" t="str">
        <f>IF(C24&gt;=1.5,"1.5以上　","1.5以上")</f>
        <v>1.5以上</v>
      </c>
      <c r="S24" s="107"/>
      <c r="T24" s="107"/>
      <c r="U24" s="107"/>
      <c r="V24" s="107"/>
      <c r="W24" s="107"/>
      <c r="X24" s="107"/>
      <c r="Y24" s="108"/>
      <c r="Z24" s="105">
        <f>IF(LEN(O24)&gt;0,"◎","")</f>
      </c>
      <c r="AA24" s="106"/>
      <c r="AB24" s="107" t="str">
        <f>IF(LEN(O24)&gt;0,"倒壊しない　","倒壊しない")</f>
        <v>倒壊しない</v>
      </c>
      <c r="AC24" s="107"/>
      <c r="AD24" s="107"/>
      <c r="AE24" s="107"/>
      <c r="AF24" s="107"/>
      <c r="AG24" s="107"/>
      <c r="AH24" s="107"/>
      <c r="AI24" s="107"/>
      <c r="AJ24" s="108"/>
      <c r="AK24" s="23"/>
      <c r="AL24" s="23"/>
      <c r="AN24" s="84"/>
      <c r="AO24" s="17"/>
      <c r="AP24" s="17"/>
      <c r="AQ24" s="17"/>
    </row>
    <row r="25" spans="2:43" ht="15" customHeight="1">
      <c r="B25" s="23"/>
      <c r="C25" s="137"/>
      <c r="D25" s="137"/>
      <c r="E25" s="137"/>
      <c r="F25" s="137"/>
      <c r="G25" s="137"/>
      <c r="H25" s="137"/>
      <c r="I25" s="137"/>
      <c r="J25" s="137"/>
      <c r="K25" s="137"/>
      <c r="L25" s="137"/>
      <c r="M25" s="137"/>
      <c r="N25" s="137"/>
      <c r="O25" s="105">
        <f>IF($C$24&gt;=1,IF($C$24&lt;1.5,"●",""),"")</f>
      </c>
      <c r="P25" s="106"/>
      <c r="Q25" s="106"/>
      <c r="R25" s="107" t="str">
        <f>IF($C$24&gt;=1,IF($C$24&lt;1.5,"1.0以上～1.5未満　","1.0以上～1.5未満"),"1.0以上～1.5未満")</f>
        <v>1.0以上～1.5未満</v>
      </c>
      <c r="S25" s="107"/>
      <c r="T25" s="107"/>
      <c r="U25" s="107"/>
      <c r="V25" s="107"/>
      <c r="W25" s="107"/>
      <c r="X25" s="107"/>
      <c r="Y25" s="108"/>
      <c r="Z25" s="105">
        <f>IF(LEN(O25)&gt;0,"○","")</f>
      </c>
      <c r="AA25" s="106"/>
      <c r="AB25" s="107" t="str">
        <f>IF(LEN(O25)&gt;0,"一応倒壊しない　","一応倒壊しない")</f>
        <v>一応倒壊しない</v>
      </c>
      <c r="AC25" s="107"/>
      <c r="AD25" s="107"/>
      <c r="AE25" s="107"/>
      <c r="AF25" s="107"/>
      <c r="AG25" s="107"/>
      <c r="AH25" s="107"/>
      <c r="AI25" s="107"/>
      <c r="AJ25" s="108"/>
      <c r="AK25" s="23"/>
      <c r="AL25" s="23"/>
      <c r="AN25" s="85"/>
      <c r="AO25" s="17"/>
      <c r="AP25" s="17"/>
      <c r="AQ25" s="17"/>
    </row>
    <row r="26" spans="2:43" ht="15" customHeight="1">
      <c r="B26" s="23"/>
      <c r="C26" s="137"/>
      <c r="D26" s="137"/>
      <c r="E26" s="137"/>
      <c r="F26" s="137"/>
      <c r="G26" s="137"/>
      <c r="H26" s="137"/>
      <c r="I26" s="137"/>
      <c r="J26" s="137"/>
      <c r="K26" s="137"/>
      <c r="L26" s="137"/>
      <c r="M26" s="137"/>
      <c r="N26" s="137"/>
      <c r="O26" s="105">
        <f>IF($C$24&gt;=0.7,IF($C$24&lt;1,"●",""),"")</f>
      </c>
      <c r="P26" s="106"/>
      <c r="Q26" s="106"/>
      <c r="R26" s="107" t="str">
        <f>IF($C$24&gt;=0.7,IF($C$24&lt;1,"0.7以上～1.0未満　","0.7以上～1.0未満"),"0.7以上～1.0未満")</f>
        <v>0.7以上～1.0未満</v>
      </c>
      <c r="S26" s="107"/>
      <c r="T26" s="107"/>
      <c r="U26" s="107"/>
      <c r="V26" s="107"/>
      <c r="W26" s="107"/>
      <c r="X26" s="107"/>
      <c r="Y26" s="108"/>
      <c r="Z26" s="105">
        <f>IF(LEN(O26)&gt;0,"△","")</f>
      </c>
      <c r="AA26" s="106"/>
      <c r="AB26" s="107" t="str">
        <f>IF(LEN(O26)&gt;0,"倒壊する可能性がある　","倒壊する可能性がある")</f>
        <v>倒壊する可能性がある</v>
      </c>
      <c r="AC26" s="107"/>
      <c r="AD26" s="107"/>
      <c r="AE26" s="107"/>
      <c r="AF26" s="107"/>
      <c r="AG26" s="107"/>
      <c r="AH26" s="107"/>
      <c r="AI26" s="107"/>
      <c r="AJ26" s="108"/>
      <c r="AK26" s="23"/>
      <c r="AL26" s="23"/>
      <c r="AN26" s="86"/>
      <c r="AO26" s="17"/>
      <c r="AP26" s="17"/>
      <c r="AQ26" s="17"/>
    </row>
    <row r="27" spans="2:43" ht="15" customHeight="1">
      <c r="B27" s="23"/>
      <c r="C27" s="137"/>
      <c r="D27" s="137"/>
      <c r="E27" s="137"/>
      <c r="F27" s="137"/>
      <c r="G27" s="137"/>
      <c r="H27" s="137"/>
      <c r="I27" s="137"/>
      <c r="J27" s="137"/>
      <c r="K27" s="137"/>
      <c r="L27" s="137"/>
      <c r="M27" s="137"/>
      <c r="N27" s="137"/>
      <c r="O27" s="105" t="str">
        <f>IF($C$24&lt;0.7,"●","")</f>
        <v>●</v>
      </c>
      <c r="P27" s="106"/>
      <c r="Q27" s="106"/>
      <c r="R27" s="107" t="str">
        <f>IF($C$24&lt;0.7,"0.7未満　","0.7未満")</f>
        <v>0.7未満　</v>
      </c>
      <c r="S27" s="107"/>
      <c r="T27" s="107"/>
      <c r="U27" s="107"/>
      <c r="V27" s="107"/>
      <c r="W27" s="107"/>
      <c r="X27" s="107"/>
      <c r="Y27" s="108"/>
      <c r="Z27" s="105" t="str">
        <f>IF(LEN(O27)&gt;0,"×","")</f>
        <v>×</v>
      </c>
      <c r="AA27" s="106"/>
      <c r="AB27" s="107" t="str">
        <f>IF(LEN(O27)&gt;0,"倒壊する可能性が高い　","倒壊する可能性が高い")</f>
        <v>倒壊する可能性が高い　</v>
      </c>
      <c r="AC27" s="107"/>
      <c r="AD27" s="107"/>
      <c r="AE27" s="107"/>
      <c r="AF27" s="107"/>
      <c r="AG27" s="107"/>
      <c r="AH27" s="107"/>
      <c r="AI27" s="107"/>
      <c r="AJ27" s="108"/>
      <c r="AK27" s="23"/>
      <c r="AL27" s="23"/>
      <c r="AN27" s="86"/>
      <c r="AO27" s="17"/>
      <c r="AP27" s="17"/>
      <c r="AQ27" s="17"/>
    </row>
    <row r="28" spans="2:43" ht="15" customHeight="1">
      <c r="B28" s="23"/>
      <c r="C28" s="135" t="s">
        <v>47</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23"/>
      <c r="AL28" s="23"/>
      <c r="AN28" s="87"/>
      <c r="AO28"/>
      <c r="AP28"/>
      <c r="AQ28"/>
    </row>
    <row r="29" spans="2:43" ht="15" customHeight="1">
      <c r="B29" s="23"/>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23"/>
      <c r="AL29" s="23"/>
      <c r="AN29" s="87"/>
      <c r="AO29"/>
      <c r="AP29"/>
      <c r="AQ29"/>
    </row>
    <row r="30" spans="2:43" ht="15" customHeight="1">
      <c r="B30" s="23"/>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23"/>
      <c r="AL30" s="23"/>
      <c r="AN30" s="87"/>
      <c r="AO30"/>
      <c r="AP30"/>
      <c r="AQ30"/>
    </row>
    <row r="31" spans="2:49" ht="15" customHeight="1">
      <c r="B31" s="23"/>
      <c r="C31" s="54" t="s">
        <v>49</v>
      </c>
      <c r="D31" s="23"/>
      <c r="E31" s="23"/>
      <c r="F31" s="23"/>
      <c r="G31" s="23"/>
      <c r="H31" s="23"/>
      <c r="I31" s="23"/>
      <c r="J31" s="23"/>
      <c r="K31" s="23"/>
      <c r="M31" s="23"/>
      <c r="N31" s="56" t="str">
        <f>IF($AN$6="する","チェックボックスをクリックして下さい。","")</f>
        <v>チェックボックスをクリックして下さい。</v>
      </c>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N31" s="88"/>
      <c r="AO31" s="55"/>
      <c r="AP31" s="55"/>
      <c r="AQ31" s="55"/>
      <c r="AW31" s="1" t="s">
        <v>175</v>
      </c>
    </row>
    <row r="32" spans="2:49" ht="15" customHeight="1">
      <c r="B32" s="23"/>
      <c r="C32" s="23" t="s">
        <v>131</v>
      </c>
      <c r="D32" s="23"/>
      <c r="E32" s="23"/>
      <c r="F32" s="23"/>
      <c r="G32" s="23"/>
      <c r="H32" s="23"/>
      <c r="I32" s="23"/>
      <c r="J32" s="23"/>
      <c r="K32" s="23"/>
      <c r="L32" s="23"/>
      <c r="M32" s="23"/>
      <c r="N32" s="23"/>
      <c r="O32" s="23" t="s">
        <v>52</v>
      </c>
      <c r="P32" s="23"/>
      <c r="Q32" s="23"/>
      <c r="R32" s="23"/>
      <c r="S32" s="23"/>
      <c r="T32" s="23"/>
      <c r="U32" s="23"/>
      <c r="V32" s="23"/>
      <c r="W32" s="23"/>
      <c r="X32" s="23" t="s">
        <v>53</v>
      </c>
      <c r="Y32" s="29"/>
      <c r="Z32" s="23"/>
      <c r="AA32" s="23"/>
      <c r="AB32" s="23"/>
      <c r="AC32" s="23"/>
      <c r="AD32" s="23"/>
      <c r="AE32" s="23"/>
      <c r="AF32" s="23"/>
      <c r="AG32" s="23"/>
      <c r="AH32" s="23"/>
      <c r="AI32" s="23"/>
      <c r="AJ32" s="23"/>
      <c r="AK32" s="23"/>
      <c r="AL32" s="23"/>
      <c r="AM32" s="1" t="s">
        <v>120</v>
      </c>
      <c r="AR32" s="91" t="s">
        <v>156</v>
      </c>
      <c r="AS32" s="65" t="b">
        <v>0</v>
      </c>
      <c r="AT32" s="65" t="b">
        <v>0</v>
      </c>
      <c r="AU32" s="59"/>
      <c r="AV32" s="81" t="s">
        <v>176</v>
      </c>
      <c r="AW32" s="59" t="str">
        <f>IF(AS32=TRUE,IF(AT32=TRUE,C32&amp;"のチェックが多すぎます",""),IF(AT32=FALSE,C32&amp;"のチェックボックスをクリックして下さい",""))</f>
        <v>１．地震に対する抵抗力　のチェックボックスをクリックして下さい</v>
      </c>
    </row>
    <row r="33" spans="2:38" ht="67.5" customHeight="1">
      <c r="B33" s="23"/>
      <c r="C33" s="23"/>
      <c r="D33" s="114" t="s">
        <v>138</v>
      </c>
      <c r="E33" s="115"/>
      <c r="F33" s="115"/>
      <c r="G33" s="115"/>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5"/>
      <c r="AK33" s="23"/>
      <c r="AL33" s="23"/>
    </row>
    <row r="34" spans="2:49" ht="15" customHeight="1">
      <c r="B34" s="23"/>
      <c r="C34" s="29"/>
      <c r="D34" s="29"/>
      <c r="E34" s="29"/>
      <c r="F34" s="29"/>
      <c r="G34" s="29"/>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3"/>
      <c r="AL34" s="23"/>
      <c r="AW34" s="1" t="s">
        <v>175</v>
      </c>
    </row>
    <row r="35" spans="2:49" ht="15" customHeight="1">
      <c r="B35" s="23"/>
      <c r="C35" s="23" t="s">
        <v>130</v>
      </c>
      <c r="D35" s="23"/>
      <c r="E35" s="23"/>
      <c r="F35" s="23"/>
      <c r="G35" s="23"/>
      <c r="H35" s="23"/>
      <c r="I35" s="23"/>
      <c r="J35" s="23"/>
      <c r="K35" s="23"/>
      <c r="L35" s="23"/>
      <c r="M35" s="23"/>
      <c r="N35" s="23"/>
      <c r="O35" s="23" t="s">
        <v>52</v>
      </c>
      <c r="P35" s="23"/>
      <c r="Q35" s="23"/>
      <c r="R35" s="23"/>
      <c r="S35" s="23"/>
      <c r="T35" s="23"/>
      <c r="U35" s="23"/>
      <c r="V35" s="23"/>
      <c r="W35" s="23"/>
      <c r="X35" s="23" t="s">
        <v>139</v>
      </c>
      <c r="Y35" s="23"/>
      <c r="Z35" s="23"/>
      <c r="AA35" s="23"/>
      <c r="AB35" s="23"/>
      <c r="AC35" s="23"/>
      <c r="AD35" s="23"/>
      <c r="AE35" s="23"/>
      <c r="AF35" s="23"/>
      <c r="AG35" s="23"/>
      <c r="AH35" s="23"/>
      <c r="AI35" s="23"/>
      <c r="AJ35" s="23"/>
      <c r="AK35" s="23"/>
      <c r="AL35" s="23"/>
      <c r="AR35" s="91" t="s">
        <v>157</v>
      </c>
      <c r="AS35" s="65" t="b">
        <v>0</v>
      </c>
      <c r="AT35" s="65" t="b">
        <v>0</v>
      </c>
      <c r="AU35" s="59"/>
      <c r="AV35" s="81" t="s">
        <v>176</v>
      </c>
      <c r="AW35" s="59" t="str">
        <f>IF(AS35=TRUE,IF(AT35=TRUE,C35&amp;"のチェックが多すぎます",""),IF(AT35=FALSE,C35&amp;"のチェックボックスをクリックして下さい",""))</f>
        <v>２．耐震壁の配置バランス　のチェックボックスをクリックして下さい</v>
      </c>
    </row>
    <row r="36" spans="2:38" ht="67.5" customHeight="1">
      <c r="B36" s="23"/>
      <c r="C36" s="23"/>
      <c r="D36" s="114" t="s">
        <v>138</v>
      </c>
      <c r="E36" s="115"/>
      <c r="F36" s="115"/>
      <c r="G36" s="115"/>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5"/>
      <c r="AK36" s="23"/>
      <c r="AL36" s="23"/>
    </row>
    <row r="37" spans="2:49" ht="15" customHeight="1">
      <c r="B37" s="23"/>
      <c r="C37" s="29"/>
      <c r="D37" s="29"/>
      <c r="E37" s="29"/>
      <c r="F37" s="29"/>
      <c r="G37" s="29"/>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3"/>
      <c r="AL37" s="23"/>
      <c r="AW37" s="1" t="s">
        <v>175</v>
      </c>
    </row>
    <row r="38" spans="2:49" ht="15" customHeight="1">
      <c r="B38" s="23"/>
      <c r="C38" s="23" t="s">
        <v>50</v>
      </c>
      <c r="D38" s="23"/>
      <c r="E38" s="23"/>
      <c r="F38" s="23"/>
      <c r="G38" s="23"/>
      <c r="H38" s="23"/>
      <c r="I38" s="23"/>
      <c r="J38" s="23"/>
      <c r="K38" s="23"/>
      <c r="L38" s="23"/>
      <c r="M38" s="23"/>
      <c r="N38" s="23"/>
      <c r="O38" s="23" t="s">
        <v>52</v>
      </c>
      <c r="P38" s="23"/>
      <c r="Q38" s="23"/>
      <c r="R38" s="23"/>
      <c r="S38" s="23"/>
      <c r="T38" s="23"/>
      <c r="U38" s="23"/>
      <c r="V38" s="23"/>
      <c r="W38" s="23"/>
      <c r="X38" s="23" t="s">
        <v>139</v>
      </c>
      <c r="Y38" s="23"/>
      <c r="Z38" s="23"/>
      <c r="AA38" s="23"/>
      <c r="AB38" s="23"/>
      <c r="AC38" s="23"/>
      <c r="AD38" s="23"/>
      <c r="AE38" s="23"/>
      <c r="AF38" s="29"/>
      <c r="AG38" s="23" t="s">
        <v>54</v>
      </c>
      <c r="AH38" s="23"/>
      <c r="AI38" s="23"/>
      <c r="AJ38" s="23"/>
      <c r="AK38" s="23"/>
      <c r="AL38" s="23"/>
      <c r="AR38" s="91" t="s">
        <v>158</v>
      </c>
      <c r="AS38" s="65" t="b">
        <v>0</v>
      </c>
      <c r="AT38" s="65" t="b">
        <v>0</v>
      </c>
      <c r="AU38" s="65" t="b">
        <v>0</v>
      </c>
      <c r="AV38" s="81" t="s">
        <v>176</v>
      </c>
      <c r="AW38" s="59" t="str">
        <f>IF(AS38=TRUE,IF(AT38=TRUE,IF(AU38=TRUE,C38&amp;"のチェックが多すぎます",C38&amp;"のチェックが多すぎます"),IF(AU38=TRUE,C38&amp;"のチェックが多すぎます","")),IF(AT38=TRUE,IF(AU38=TRUE,C38&amp;"のチェックが多すぎます",""),IF(AU38=TRUE,"",C38&amp;"のチェックボックスをクリックして下さい")))</f>
        <v>３．建物の劣化状態　のチェックボックスをクリックして下さい</v>
      </c>
    </row>
    <row r="39" spans="2:38" ht="67.5" customHeight="1">
      <c r="B39" s="23"/>
      <c r="C39" s="29"/>
      <c r="D39" s="114" t="s">
        <v>138</v>
      </c>
      <c r="E39" s="115"/>
      <c r="F39" s="115"/>
      <c r="G39" s="115"/>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5"/>
      <c r="AK39" s="23"/>
      <c r="AL39" s="23"/>
    </row>
    <row r="40" spans="2:49" ht="15" customHeight="1">
      <c r="B40" s="23"/>
      <c r="C40" s="29"/>
      <c r="D40" s="23"/>
      <c r="E40" s="23"/>
      <c r="F40" s="23"/>
      <c r="G40" s="23"/>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3"/>
      <c r="AL40" s="23"/>
      <c r="AW40" s="1" t="s">
        <v>175</v>
      </c>
    </row>
    <row r="41" spans="2:49" ht="15" customHeight="1">
      <c r="B41" s="23"/>
      <c r="C41" s="23" t="s">
        <v>51</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R41" s="91"/>
      <c r="AS41" s="59"/>
      <c r="AT41" s="59"/>
      <c r="AU41" s="59"/>
      <c r="AV41" s="81" t="s">
        <v>176</v>
      </c>
      <c r="AW41" s="59"/>
    </row>
    <row r="42" spans="2:38" ht="67.5" customHeight="1">
      <c r="B42" s="23"/>
      <c r="C42" s="23"/>
      <c r="D42" s="114" t="s">
        <v>138</v>
      </c>
      <c r="E42" s="115"/>
      <c r="F42" s="115"/>
      <c r="G42" s="115"/>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5"/>
      <c r="AK42" s="23"/>
      <c r="AL42" s="23"/>
    </row>
    <row r="43" spans="2:38" ht="15" customHeight="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80"/>
      <c r="AL43" s="80"/>
    </row>
    <row r="44" spans="1:38" ht="15" customHeight="1">
      <c r="A44" s="1" t="s">
        <v>110</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80"/>
      <c r="AL44" s="80"/>
    </row>
    <row r="45" spans="2:38" ht="15" customHeight="1">
      <c r="B45" s="22"/>
      <c r="C45" s="22"/>
      <c r="D45" s="112" t="s">
        <v>55</v>
      </c>
      <c r="E45" s="112"/>
      <c r="F45" s="112"/>
      <c r="G45" s="112"/>
      <c r="H45" s="112"/>
      <c r="I45" s="112"/>
      <c r="J45" s="112"/>
      <c r="K45" s="112"/>
      <c r="L45" s="112"/>
      <c r="M45" s="112"/>
      <c r="N45" s="112"/>
      <c r="O45" s="112"/>
      <c r="P45" s="22"/>
      <c r="Q45" s="22"/>
      <c r="R45" s="22"/>
      <c r="S45" s="22"/>
      <c r="T45" s="22"/>
      <c r="U45" s="22"/>
      <c r="V45" s="22"/>
      <c r="W45" s="22"/>
      <c r="X45" s="22"/>
      <c r="Y45" s="22"/>
      <c r="Z45" s="22"/>
      <c r="AA45" s="22"/>
      <c r="AB45" s="22"/>
      <c r="AC45" s="22"/>
      <c r="AD45" s="22"/>
      <c r="AE45" s="22"/>
      <c r="AF45" s="22"/>
      <c r="AG45" s="22"/>
      <c r="AH45" s="22"/>
      <c r="AI45" s="22"/>
      <c r="AJ45" s="22"/>
      <c r="AK45" s="22"/>
      <c r="AL45" s="22"/>
    </row>
    <row r="46" spans="2:38" ht="15" customHeight="1">
      <c r="B46" s="23"/>
      <c r="D46" s="113"/>
      <c r="E46" s="113"/>
      <c r="F46" s="113"/>
      <c r="G46" s="113"/>
      <c r="H46" s="113"/>
      <c r="I46" s="113"/>
      <c r="J46" s="113"/>
      <c r="K46" s="113"/>
      <c r="L46" s="113"/>
      <c r="M46" s="113"/>
      <c r="N46" s="113"/>
      <c r="O46" s="11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2:44" ht="15" customHeight="1">
      <c r="B47" s="23"/>
      <c r="C47" s="122" t="s">
        <v>19</v>
      </c>
      <c r="D47" s="123"/>
      <c r="E47" s="25" t="s">
        <v>6</v>
      </c>
      <c r="F47" s="26"/>
      <c r="G47" s="26"/>
      <c r="H47" s="26"/>
      <c r="I47" s="26"/>
      <c r="J47" s="26"/>
      <c r="K47" s="26"/>
      <c r="L47" s="26"/>
      <c r="M47" s="26"/>
      <c r="N47" s="26"/>
      <c r="O47" s="27"/>
      <c r="P47" s="116" t="s">
        <v>59</v>
      </c>
      <c r="Q47" s="117"/>
      <c r="R47" s="117"/>
      <c r="S47" s="117"/>
      <c r="T47" s="117"/>
      <c r="U47" s="117"/>
      <c r="V47" s="117"/>
      <c r="W47" s="117"/>
      <c r="X47" s="117"/>
      <c r="Y47" s="117"/>
      <c r="Z47" s="117"/>
      <c r="AA47" s="117"/>
      <c r="AB47" s="117"/>
      <c r="AC47" s="117"/>
      <c r="AD47" s="117"/>
      <c r="AE47" s="117"/>
      <c r="AF47" s="117"/>
      <c r="AG47" s="117"/>
      <c r="AH47" s="117"/>
      <c r="AI47" s="117"/>
      <c r="AJ47" s="118"/>
      <c r="AK47" s="23"/>
      <c r="AL47" s="23"/>
      <c r="AR47" s="18"/>
    </row>
    <row r="48" spans="2:44" ht="15" customHeight="1">
      <c r="B48" s="23"/>
      <c r="C48" s="122"/>
      <c r="D48" s="123"/>
      <c r="E48" s="28"/>
      <c r="F48" s="29"/>
      <c r="G48" s="29"/>
      <c r="H48" s="29"/>
      <c r="I48" s="29"/>
      <c r="J48" s="29"/>
      <c r="K48" s="29"/>
      <c r="L48" s="29"/>
      <c r="M48" s="29"/>
      <c r="N48" s="29"/>
      <c r="O48" s="30"/>
      <c r="P48" s="116"/>
      <c r="Q48" s="117"/>
      <c r="R48" s="117"/>
      <c r="S48" s="117"/>
      <c r="T48" s="117"/>
      <c r="U48" s="117"/>
      <c r="V48" s="117"/>
      <c r="W48" s="117"/>
      <c r="X48" s="117"/>
      <c r="Y48" s="117"/>
      <c r="Z48" s="117"/>
      <c r="AA48" s="117"/>
      <c r="AB48" s="117"/>
      <c r="AC48" s="117"/>
      <c r="AD48" s="117"/>
      <c r="AE48" s="117"/>
      <c r="AF48" s="117"/>
      <c r="AG48" s="117"/>
      <c r="AH48" s="117"/>
      <c r="AI48" s="117"/>
      <c r="AJ48" s="118"/>
      <c r="AK48" s="23"/>
      <c r="AL48" s="23"/>
      <c r="AR48" s="18"/>
    </row>
    <row r="49" spans="2:44" ht="15" customHeight="1">
      <c r="B49" s="23"/>
      <c r="C49" s="122"/>
      <c r="D49" s="123"/>
      <c r="E49" s="31"/>
      <c r="F49" s="32"/>
      <c r="G49" s="32"/>
      <c r="H49" s="32"/>
      <c r="I49" s="32"/>
      <c r="J49" s="32"/>
      <c r="K49" s="32"/>
      <c r="L49" s="32"/>
      <c r="M49" s="32"/>
      <c r="N49" s="32"/>
      <c r="O49" s="33"/>
      <c r="P49" s="116"/>
      <c r="Q49" s="117"/>
      <c r="R49" s="117"/>
      <c r="S49" s="117"/>
      <c r="T49" s="117"/>
      <c r="U49" s="117"/>
      <c r="V49" s="117"/>
      <c r="W49" s="117"/>
      <c r="X49" s="117"/>
      <c r="Y49" s="117"/>
      <c r="Z49" s="117"/>
      <c r="AA49" s="117"/>
      <c r="AB49" s="117"/>
      <c r="AC49" s="117"/>
      <c r="AD49" s="117"/>
      <c r="AE49" s="117"/>
      <c r="AF49" s="117"/>
      <c r="AG49" s="117"/>
      <c r="AH49" s="117"/>
      <c r="AI49" s="117"/>
      <c r="AJ49" s="118"/>
      <c r="AK49" s="23"/>
      <c r="AL49" s="23"/>
      <c r="AR49" s="18"/>
    </row>
    <row r="50" spans="2:44" ht="15" customHeight="1">
      <c r="B50" s="23"/>
      <c r="C50" s="122" t="s">
        <v>21</v>
      </c>
      <c r="D50" s="123"/>
      <c r="E50" s="23" t="s">
        <v>7</v>
      </c>
      <c r="F50" s="23"/>
      <c r="G50" s="23"/>
      <c r="H50" s="23"/>
      <c r="I50" s="23"/>
      <c r="J50" s="23"/>
      <c r="K50" s="23"/>
      <c r="L50" s="23"/>
      <c r="M50" s="23"/>
      <c r="N50" s="23"/>
      <c r="O50" s="23"/>
      <c r="P50" s="116" t="s">
        <v>71</v>
      </c>
      <c r="Q50" s="117"/>
      <c r="R50" s="117"/>
      <c r="S50" s="117"/>
      <c r="T50" s="117"/>
      <c r="U50" s="117"/>
      <c r="V50" s="117"/>
      <c r="W50" s="117"/>
      <c r="X50" s="117"/>
      <c r="Y50" s="117"/>
      <c r="Z50" s="117"/>
      <c r="AA50" s="117"/>
      <c r="AB50" s="117"/>
      <c r="AC50" s="117"/>
      <c r="AD50" s="117"/>
      <c r="AE50" s="117"/>
      <c r="AF50" s="117"/>
      <c r="AG50" s="117"/>
      <c r="AH50" s="117"/>
      <c r="AI50" s="117"/>
      <c r="AJ50" s="118"/>
      <c r="AK50" s="23"/>
      <c r="AL50" s="23"/>
      <c r="AR50" s="18"/>
    </row>
    <row r="51" spans="2:44" ht="15" customHeight="1">
      <c r="B51" s="23"/>
      <c r="C51" s="122"/>
      <c r="D51" s="123"/>
      <c r="E51" s="23" t="s">
        <v>60</v>
      </c>
      <c r="F51" s="23"/>
      <c r="G51" s="23"/>
      <c r="H51" s="23"/>
      <c r="I51" s="23"/>
      <c r="J51" s="23"/>
      <c r="K51" s="23"/>
      <c r="L51" s="23"/>
      <c r="M51" s="23"/>
      <c r="N51" s="23"/>
      <c r="O51" s="23"/>
      <c r="P51" s="116"/>
      <c r="Q51" s="117"/>
      <c r="R51" s="117"/>
      <c r="S51" s="117"/>
      <c r="T51" s="117"/>
      <c r="U51" s="117"/>
      <c r="V51" s="117"/>
      <c r="W51" s="117"/>
      <c r="X51" s="117"/>
      <c r="Y51" s="117"/>
      <c r="Z51" s="117"/>
      <c r="AA51" s="117"/>
      <c r="AB51" s="117"/>
      <c r="AC51" s="117"/>
      <c r="AD51" s="117"/>
      <c r="AE51" s="117"/>
      <c r="AF51" s="117"/>
      <c r="AG51" s="117"/>
      <c r="AH51" s="117"/>
      <c r="AI51" s="117"/>
      <c r="AJ51" s="118"/>
      <c r="AK51" s="23"/>
      <c r="AL51" s="23"/>
      <c r="AR51" s="18"/>
    </row>
    <row r="52" spans="2:44" ht="15" customHeight="1">
      <c r="B52" s="23"/>
      <c r="C52" s="122"/>
      <c r="D52" s="123"/>
      <c r="E52" s="29"/>
      <c r="F52" s="29"/>
      <c r="G52" s="29"/>
      <c r="H52" s="29"/>
      <c r="I52" s="29"/>
      <c r="J52" s="29"/>
      <c r="K52" s="29"/>
      <c r="L52" s="29"/>
      <c r="M52" s="29"/>
      <c r="N52" s="29"/>
      <c r="O52" s="29"/>
      <c r="P52" s="116"/>
      <c r="Q52" s="117"/>
      <c r="R52" s="117"/>
      <c r="S52" s="117"/>
      <c r="T52" s="117"/>
      <c r="U52" s="117"/>
      <c r="V52" s="117"/>
      <c r="W52" s="117"/>
      <c r="X52" s="117"/>
      <c r="Y52" s="117"/>
      <c r="Z52" s="117"/>
      <c r="AA52" s="117"/>
      <c r="AB52" s="117"/>
      <c r="AC52" s="117"/>
      <c r="AD52" s="117"/>
      <c r="AE52" s="117"/>
      <c r="AF52" s="117"/>
      <c r="AG52" s="117"/>
      <c r="AH52" s="117"/>
      <c r="AI52" s="117"/>
      <c r="AJ52" s="118"/>
      <c r="AK52" s="23"/>
      <c r="AL52" s="23"/>
      <c r="AR52" s="18"/>
    </row>
    <row r="53" spans="2:44" ht="15" customHeight="1">
      <c r="B53" s="23"/>
      <c r="C53" s="122" t="s">
        <v>23</v>
      </c>
      <c r="D53" s="123"/>
      <c r="E53" s="25" t="s">
        <v>68</v>
      </c>
      <c r="F53" s="26"/>
      <c r="G53" s="26"/>
      <c r="H53" s="26"/>
      <c r="I53" s="26"/>
      <c r="J53" s="26"/>
      <c r="K53" s="26"/>
      <c r="L53" s="26"/>
      <c r="M53" s="26"/>
      <c r="N53" s="26"/>
      <c r="O53" s="27"/>
      <c r="P53" s="116" t="s">
        <v>72</v>
      </c>
      <c r="Q53" s="117"/>
      <c r="R53" s="117"/>
      <c r="S53" s="117"/>
      <c r="T53" s="117"/>
      <c r="U53" s="117"/>
      <c r="V53" s="117"/>
      <c r="W53" s="117"/>
      <c r="X53" s="117"/>
      <c r="Y53" s="117"/>
      <c r="Z53" s="117"/>
      <c r="AA53" s="117"/>
      <c r="AB53" s="117"/>
      <c r="AC53" s="117"/>
      <c r="AD53" s="117"/>
      <c r="AE53" s="117"/>
      <c r="AF53" s="117"/>
      <c r="AG53" s="117"/>
      <c r="AH53" s="117"/>
      <c r="AI53" s="117"/>
      <c r="AJ53" s="118"/>
      <c r="AK53" s="23"/>
      <c r="AL53" s="23"/>
      <c r="AR53" s="18"/>
    </row>
    <row r="54" spans="2:44" ht="15" customHeight="1">
      <c r="B54" s="23"/>
      <c r="C54" s="122"/>
      <c r="D54" s="123"/>
      <c r="E54" s="34" t="s">
        <v>8</v>
      </c>
      <c r="F54" s="23"/>
      <c r="G54" s="23"/>
      <c r="H54" s="23"/>
      <c r="I54" s="23"/>
      <c r="J54" s="23"/>
      <c r="K54" s="23"/>
      <c r="L54" s="23"/>
      <c r="M54" s="23"/>
      <c r="N54" s="23"/>
      <c r="O54" s="35"/>
      <c r="P54" s="116"/>
      <c r="Q54" s="117"/>
      <c r="R54" s="117"/>
      <c r="S54" s="117"/>
      <c r="T54" s="117"/>
      <c r="U54" s="117"/>
      <c r="V54" s="117"/>
      <c r="W54" s="117"/>
      <c r="X54" s="117"/>
      <c r="Y54" s="117"/>
      <c r="Z54" s="117"/>
      <c r="AA54" s="117"/>
      <c r="AB54" s="117"/>
      <c r="AC54" s="117"/>
      <c r="AD54" s="117"/>
      <c r="AE54" s="117"/>
      <c r="AF54" s="117"/>
      <c r="AG54" s="117"/>
      <c r="AH54" s="117"/>
      <c r="AI54" s="117"/>
      <c r="AJ54" s="118"/>
      <c r="AK54" s="23"/>
      <c r="AL54" s="23"/>
      <c r="AR54" s="18"/>
    </row>
    <row r="55" spans="2:44" ht="15" customHeight="1">
      <c r="B55" s="23"/>
      <c r="C55" s="122"/>
      <c r="D55" s="123"/>
      <c r="E55" s="31"/>
      <c r="F55" s="32"/>
      <c r="G55" s="32"/>
      <c r="H55" s="32"/>
      <c r="I55" s="32"/>
      <c r="J55" s="32"/>
      <c r="K55" s="32"/>
      <c r="L55" s="32"/>
      <c r="M55" s="32"/>
      <c r="N55" s="32"/>
      <c r="O55" s="33"/>
      <c r="P55" s="116"/>
      <c r="Q55" s="117"/>
      <c r="R55" s="117"/>
      <c r="S55" s="117"/>
      <c r="T55" s="117"/>
      <c r="U55" s="117"/>
      <c r="V55" s="117"/>
      <c r="W55" s="117"/>
      <c r="X55" s="117"/>
      <c r="Y55" s="117"/>
      <c r="Z55" s="117"/>
      <c r="AA55" s="117"/>
      <c r="AB55" s="117"/>
      <c r="AC55" s="117"/>
      <c r="AD55" s="117"/>
      <c r="AE55" s="117"/>
      <c r="AF55" s="117"/>
      <c r="AG55" s="117"/>
      <c r="AH55" s="117"/>
      <c r="AI55" s="117"/>
      <c r="AJ55" s="118"/>
      <c r="AK55" s="23"/>
      <c r="AL55" s="23"/>
      <c r="AR55" s="18"/>
    </row>
    <row r="56" spans="2:44" ht="15" customHeight="1">
      <c r="B56" s="23"/>
      <c r="C56" s="122" t="s">
        <v>25</v>
      </c>
      <c r="D56" s="123"/>
      <c r="E56" s="23" t="s">
        <v>9</v>
      </c>
      <c r="F56" s="23"/>
      <c r="G56" s="23"/>
      <c r="H56" s="23"/>
      <c r="I56" s="23"/>
      <c r="J56" s="23"/>
      <c r="K56" s="23"/>
      <c r="L56" s="23"/>
      <c r="M56" s="23"/>
      <c r="N56" s="23"/>
      <c r="O56" s="23"/>
      <c r="P56" s="116" t="s">
        <v>73</v>
      </c>
      <c r="Q56" s="117"/>
      <c r="R56" s="117"/>
      <c r="S56" s="117"/>
      <c r="T56" s="117"/>
      <c r="U56" s="117"/>
      <c r="V56" s="117"/>
      <c r="W56" s="117"/>
      <c r="X56" s="117"/>
      <c r="Y56" s="117"/>
      <c r="Z56" s="117"/>
      <c r="AA56" s="117"/>
      <c r="AB56" s="117"/>
      <c r="AC56" s="117"/>
      <c r="AD56" s="117"/>
      <c r="AE56" s="117"/>
      <c r="AF56" s="117"/>
      <c r="AG56" s="117"/>
      <c r="AH56" s="117"/>
      <c r="AI56" s="117"/>
      <c r="AJ56" s="118"/>
      <c r="AK56" s="23"/>
      <c r="AL56" s="23"/>
      <c r="AR56" s="18"/>
    </row>
    <row r="57" spans="2:44" ht="15" customHeight="1">
      <c r="B57" s="23"/>
      <c r="C57" s="122"/>
      <c r="D57" s="123"/>
      <c r="E57" s="23" t="s">
        <v>10</v>
      </c>
      <c r="F57" s="23"/>
      <c r="G57" s="23"/>
      <c r="H57" s="23"/>
      <c r="I57" s="23"/>
      <c r="J57" s="23"/>
      <c r="K57" s="23"/>
      <c r="L57" s="23"/>
      <c r="M57" s="23"/>
      <c r="N57" s="23"/>
      <c r="O57" s="23"/>
      <c r="P57" s="116"/>
      <c r="Q57" s="117"/>
      <c r="R57" s="117"/>
      <c r="S57" s="117"/>
      <c r="T57" s="117"/>
      <c r="U57" s="117"/>
      <c r="V57" s="117"/>
      <c r="W57" s="117"/>
      <c r="X57" s="117"/>
      <c r="Y57" s="117"/>
      <c r="Z57" s="117"/>
      <c r="AA57" s="117"/>
      <c r="AB57" s="117"/>
      <c r="AC57" s="117"/>
      <c r="AD57" s="117"/>
      <c r="AE57" s="117"/>
      <c r="AF57" s="117"/>
      <c r="AG57" s="117"/>
      <c r="AH57" s="117"/>
      <c r="AI57" s="117"/>
      <c r="AJ57" s="118"/>
      <c r="AK57" s="23"/>
      <c r="AL57" s="23"/>
      <c r="AR57" s="18"/>
    </row>
    <row r="58" spans="2:44" ht="15" customHeight="1">
      <c r="B58" s="23"/>
      <c r="C58" s="122"/>
      <c r="D58" s="123"/>
      <c r="E58" s="29"/>
      <c r="F58" s="29"/>
      <c r="G58" s="29"/>
      <c r="H58" s="29"/>
      <c r="I58" s="29"/>
      <c r="J58" s="29"/>
      <c r="K58" s="29"/>
      <c r="L58" s="29"/>
      <c r="M58" s="29"/>
      <c r="N58" s="29"/>
      <c r="O58" s="29"/>
      <c r="P58" s="116"/>
      <c r="Q58" s="117"/>
      <c r="R58" s="117"/>
      <c r="S58" s="117"/>
      <c r="T58" s="117"/>
      <c r="U58" s="117"/>
      <c r="V58" s="117"/>
      <c r="W58" s="117"/>
      <c r="X58" s="117"/>
      <c r="Y58" s="117"/>
      <c r="Z58" s="117"/>
      <c r="AA58" s="117"/>
      <c r="AB58" s="117"/>
      <c r="AC58" s="117"/>
      <c r="AD58" s="117"/>
      <c r="AE58" s="117"/>
      <c r="AF58" s="117"/>
      <c r="AG58" s="117"/>
      <c r="AH58" s="117"/>
      <c r="AI58" s="117"/>
      <c r="AJ58" s="118"/>
      <c r="AK58" s="23"/>
      <c r="AL58" s="23"/>
      <c r="AR58" s="18"/>
    </row>
    <row r="59" spans="2:44" ht="15" customHeight="1">
      <c r="B59" s="23"/>
      <c r="C59" s="122" t="s">
        <v>27</v>
      </c>
      <c r="D59" s="123"/>
      <c r="E59" s="25" t="s">
        <v>11</v>
      </c>
      <c r="F59" s="26"/>
      <c r="G59" s="26"/>
      <c r="H59" s="26"/>
      <c r="I59" s="26"/>
      <c r="J59" s="26"/>
      <c r="K59" s="26"/>
      <c r="L59" s="26"/>
      <c r="M59" s="26"/>
      <c r="N59" s="26"/>
      <c r="O59" s="27"/>
      <c r="P59" s="116" t="s">
        <v>74</v>
      </c>
      <c r="Q59" s="117"/>
      <c r="R59" s="117"/>
      <c r="S59" s="117"/>
      <c r="T59" s="117"/>
      <c r="U59" s="117"/>
      <c r="V59" s="117"/>
      <c r="W59" s="117"/>
      <c r="X59" s="117"/>
      <c r="Y59" s="117"/>
      <c r="Z59" s="117"/>
      <c r="AA59" s="117"/>
      <c r="AB59" s="117"/>
      <c r="AC59" s="117"/>
      <c r="AD59" s="117"/>
      <c r="AE59" s="117"/>
      <c r="AF59" s="117"/>
      <c r="AG59" s="117"/>
      <c r="AH59" s="117"/>
      <c r="AI59" s="117"/>
      <c r="AJ59" s="118"/>
      <c r="AK59" s="23"/>
      <c r="AL59" s="23"/>
      <c r="AR59" s="18"/>
    </row>
    <row r="60" spans="2:44" ht="15" customHeight="1">
      <c r="B60" s="23"/>
      <c r="C60" s="122"/>
      <c r="D60" s="123"/>
      <c r="E60" s="34" t="s">
        <v>61</v>
      </c>
      <c r="F60" s="23"/>
      <c r="G60" s="23"/>
      <c r="H60" s="23"/>
      <c r="I60" s="23"/>
      <c r="J60" s="23"/>
      <c r="K60" s="23"/>
      <c r="L60" s="23"/>
      <c r="M60" s="23"/>
      <c r="N60" s="23"/>
      <c r="O60" s="35"/>
      <c r="P60" s="116"/>
      <c r="Q60" s="117"/>
      <c r="R60" s="117"/>
      <c r="S60" s="117"/>
      <c r="T60" s="117"/>
      <c r="U60" s="117"/>
      <c r="V60" s="117"/>
      <c r="W60" s="117"/>
      <c r="X60" s="117"/>
      <c r="Y60" s="117"/>
      <c r="Z60" s="117"/>
      <c r="AA60" s="117"/>
      <c r="AB60" s="117"/>
      <c r="AC60" s="117"/>
      <c r="AD60" s="117"/>
      <c r="AE60" s="117"/>
      <c r="AF60" s="117"/>
      <c r="AG60" s="117"/>
      <c r="AH60" s="117"/>
      <c r="AI60" s="117"/>
      <c r="AJ60" s="118"/>
      <c r="AK60" s="23"/>
      <c r="AL60" s="23"/>
      <c r="AR60" s="19"/>
    </row>
    <row r="61" spans="2:38" ht="15" customHeight="1">
      <c r="B61" s="23"/>
      <c r="C61" s="122"/>
      <c r="D61" s="123"/>
      <c r="E61" s="31"/>
      <c r="F61" s="32"/>
      <c r="G61" s="32"/>
      <c r="H61" s="32"/>
      <c r="I61" s="32"/>
      <c r="J61" s="32"/>
      <c r="K61" s="32"/>
      <c r="L61" s="32"/>
      <c r="M61" s="32"/>
      <c r="N61" s="32"/>
      <c r="O61" s="33"/>
      <c r="P61" s="116"/>
      <c r="Q61" s="117"/>
      <c r="R61" s="117"/>
      <c r="S61" s="117"/>
      <c r="T61" s="117"/>
      <c r="U61" s="117"/>
      <c r="V61" s="117"/>
      <c r="W61" s="117"/>
      <c r="X61" s="117"/>
      <c r="Y61" s="117"/>
      <c r="Z61" s="117"/>
      <c r="AA61" s="117"/>
      <c r="AB61" s="117"/>
      <c r="AC61" s="117"/>
      <c r="AD61" s="117"/>
      <c r="AE61" s="117"/>
      <c r="AF61" s="117"/>
      <c r="AG61" s="117"/>
      <c r="AH61" s="117"/>
      <c r="AI61" s="117"/>
      <c r="AJ61" s="118"/>
      <c r="AK61" s="23"/>
      <c r="AL61" s="23"/>
    </row>
    <row r="62" spans="2:38" ht="15" customHeight="1">
      <c r="B62" s="23"/>
      <c r="C62" s="122" t="s">
        <v>29</v>
      </c>
      <c r="D62" s="123"/>
      <c r="E62" s="23" t="s">
        <v>12</v>
      </c>
      <c r="F62" s="23"/>
      <c r="G62" s="23"/>
      <c r="H62" s="23"/>
      <c r="I62" s="23"/>
      <c r="J62" s="23"/>
      <c r="K62" s="23"/>
      <c r="L62" s="23"/>
      <c r="M62" s="23"/>
      <c r="N62" s="23"/>
      <c r="O62" s="23"/>
      <c r="P62" s="116" t="s">
        <v>63</v>
      </c>
      <c r="Q62" s="117"/>
      <c r="R62" s="117"/>
      <c r="S62" s="117"/>
      <c r="T62" s="117"/>
      <c r="U62" s="117"/>
      <c r="V62" s="117"/>
      <c r="W62" s="117"/>
      <c r="X62" s="117"/>
      <c r="Y62" s="117"/>
      <c r="Z62" s="117"/>
      <c r="AA62" s="117"/>
      <c r="AB62" s="117"/>
      <c r="AC62" s="117"/>
      <c r="AD62" s="117"/>
      <c r="AE62" s="117"/>
      <c r="AF62" s="117"/>
      <c r="AG62" s="117"/>
      <c r="AH62" s="117"/>
      <c r="AI62" s="117"/>
      <c r="AJ62" s="118"/>
      <c r="AK62" s="23"/>
      <c r="AL62" s="23"/>
    </row>
    <row r="63" spans="2:38" ht="15" customHeight="1">
      <c r="B63" s="23"/>
      <c r="C63" s="122"/>
      <c r="D63" s="123"/>
      <c r="E63" s="23" t="s">
        <v>62</v>
      </c>
      <c r="F63" s="23"/>
      <c r="G63" s="23"/>
      <c r="H63" s="23"/>
      <c r="I63" s="23"/>
      <c r="J63" s="23"/>
      <c r="K63" s="23"/>
      <c r="L63" s="23"/>
      <c r="M63" s="23"/>
      <c r="N63" s="23"/>
      <c r="O63" s="23"/>
      <c r="P63" s="116"/>
      <c r="Q63" s="117"/>
      <c r="R63" s="117"/>
      <c r="S63" s="117"/>
      <c r="T63" s="117"/>
      <c r="U63" s="117"/>
      <c r="V63" s="117"/>
      <c r="W63" s="117"/>
      <c r="X63" s="117"/>
      <c r="Y63" s="117"/>
      <c r="Z63" s="117"/>
      <c r="AA63" s="117"/>
      <c r="AB63" s="117"/>
      <c r="AC63" s="117"/>
      <c r="AD63" s="117"/>
      <c r="AE63" s="117"/>
      <c r="AF63" s="117"/>
      <c r="AG63" s="117"/>
      <c r="AH63" s="117"/>
      <c r="AI63" s="117"/>
      <c r="AJ63" s="118"/>
      <c r="AK63" s="23"/>
      <c r="AL63" s="23"/>
    </row>
    <row r="64" spans="2:38" ht="15" customHeight="1">
      <c r="B64" s="23"/>
      <c r="C64" s="122"/>
      <c r="D64" s="123"/>
      <c r="E64" s="29"/>
      <c r="F64" s="29"/>
      <c r="G64" s="29"/>
      <c r="H64" s="29"/>
      <c r="I64" s="29"/>
      <c r="J64" s="29"/>
      <c r="K64" s="29"/>
      <c r="L64" s="29"/>
      <c r="M64" s="29"/>
      <c r="N64" s="29"/>
      <c r="O64" s="29"/>
      <c r="P64" s="116"/>
      <c r="Q64" s="117"/>
      <c r="R64" s="117"/>
      <c r="S64" s="117"/>
      <c r="T64" s="117"/>
      <c r="U64" s="117"/>
      <c r="V64" s="117"/>
      <c r="W64" s="117"/>
      <c r="X64" s="117"/>
      <c r="Y64" s="117"/>
      <c r="Z64" s="117"/>
      <c r="AA64" s="117"/>
      <c r="AB64" s="117"/>
      <c r="AC64" s="117"/>
      <c r="AD64" s="117"/>
      <c r="AE64" s="117"/>
      <c r="AF64" s="117"/>
      <c r="AG64" s="117"/>
      <c r="AH64" s="117"/>
      <c r="AI64" s="117"/>
      <c r="AJ64" s="118"/>
      <c r="AK64" s="23"/>
      <c r="AL64" s="23"/>
    </row>
    <row r="65" spans="2:38" ht="15" customHeight="1">
      <c r="B65" s="23"/>
      <c r="C65" s="122" t="s">
        <v>31</v>
      </c>
      <c r="D65" s="123"/>
      <c r="E65" s="25" t="s">
        <v>13</v>
      </c>
      <c r="F65" s="26"/>
      <c r="G65" s="26"/>
      <c r="H65" s="26"/>
      <c r="I65" s="26"/>
      <c r="J65" s="26"/>
      <c r="K65" s="26"/>
      <c r="L65" s="26"/>
      <c r="M65" s="26"/>
      <c r="N65" s="26"/>
      <c r="O65" s="27"/>
      <c r="P65" s="116" t="s">
        <v>64</v>
      </c>
      <c r="Q65" s="117"/>
      <c r="R65" s="117"/>
      <c r="S65" s="117"/>
      <c r="T65" s="117"/>
      <c r="U65" s="117"/>
      <c r="V65" s="117"/>
      <c r="W65" s="117"/>
      <c r="X65" s="117"/>
      <c r="Y65" s="117"/>
      <c r="Z65" s="117"/>
      <c r="AA65" s="117"/>
      <c r="AB65" s="117"/>
      <c r="AC65" s="117"/>
      <c r="AD65" s="117"/>
      <c r="AE65" s="117"/>
      <c r="AF65" s="117"/>
      <c r="AG65" s="117"/>
      <c r="AH65" s="117"/>
      <c r="AI65" s="117"/>
      <c r="AJ65" s="118"/>
      <c r="AK65" s="23"/>
      <c r="AL65" s="23"/>
    </row>
    <row r="66" spans="2:38" ht="15" customHeight="1">
      <c r="B66" s="23"/>
      <c r="C66" s="122"/>
      <c r="D66" s="123"/>
      <c r="E66" s="28"/>
      <c r="F66" s="23"/>
      <c r="G66" s="23"/>
      <c r="H66" s="23"/>
      <c r="I66" s="23"/>
      <c r="J66" s="23"/>
      <c r="K66" s="23"/>
      <c r="L66" s="23"/>
      <c r="M66" s="23"/>
      <c r="N66" s="23"/>
      <c r="O66" s="35"/>
      <c r="P66" s="116"/>
      <c r="Q66" s="117"/>
      <c r="R66" s="117"/>
      <c r="S66" s="117"/>
      <c r="T66" s="117"/>
      <c r="U66" s="117"/>
      <c r="V66" s="117"/>
      <c r="W66" s="117"/>
      <c r="X66" s="117"/>
      <c r="Y66" s="117"/>
      <c r="Z66" s="117"/>
      <c r="AA66" s="117"/>
      <c r="AB66" s="117"/>
      <c r="AC66" s="117"/>
      <c r="AD66" s="117"/>
      <c r="AE66" s="117"/>
      <c r="AF66" s="117"/>
      <c r="AG66" s="117"/>
      <c r="AH66" s="117"/>
      <c r="AI66" s="117"/>
      <c r="AJ66" s="118"/>
      <c r="AK66" s="23"/>
      <c r="AL66" s="23"/>
    </row>
    <row r="67" spans="2:38" ht="15" customHeight="1">
      <c r="B67" s="23"/>
      <c r="C67" s="122"/>
      <c r="D67" s="123"/>
      <c r="E67" s="31"/>
      <c r="F67" s="32"/>
      <c r="G67" s="32"/>
      <c r="H67" s="32"/>
      <c r="I67" s="32"/>
      <c r="J67" s="32"/>
      <c r="K67" s="32"/>
      <c r="L67" s="32"/>
      <c r="M67" s="32"/>
      <c r="N67" s="32"/>
      <c r="O67" s="33"/>
      <c r="P67" s="116"/>
      <c r="Q67" s="117"/>
      <c r="R67" s="117"/>
      <c r="S67" s="117"/>
      <c r="T67" s="117"/>
      <c r="U67" s="117"/>
      <c r="V67" s="117"/>
      <c r="W67" s="117"/>
      <c r="X67" s="117"/>
      <c r="Y67" s="117"/>
      <c r="Z67" s="117"/>
      <c r="AA67" s="117"/>
      <c r="AB67" s="117"/>
      <c r="AC67" s="117"/>
      <c r="AD67" s="117"/>
      <c r="AE67" s="117"/>
      <c r="AF67" s="117"/>
      <c r="AG67" s="117"/>
      <c r="AH67" s="117"/>
      <c r="AI67" s="117"/>
      <c r="AJ67" s="118"/>
      <c r="AK67" s="23"/>
      <c r="AL67" s="23"/>
    </row>
    <row r="68" spans="2:38" ht="15" customHeight="1">
      <c r="B68" s="23"/>
      <c r="C68" s="132" t="s">
        <v>65</v>
      </c>
      <c r="D68" s="133"/>
      <c r="E68" s="53" t="s">
        <v>66</v>
      </c>
      <c r="F68" s="23"/>
      <c r="G68" s="23"/>
      <c r="H68" s="23"/>
      <c r="I68" s="23"/>
      <c r="J68" s="23"/>
      <c r="K68" s="23"/>
      <c r="L68" s="23"/>
      <c r="M68" s="23"/>
      <c r="N68" s="23"/>
      <c r="O68" s="23"/>
      <c r="P68" s="116" t="s">
        <v>67</v>
      </c>
      <c r="Q68" s="117"/>
      <c r="R68" s="117"/>
      <c r="S68" s="117"/>
      <c r="T68" s="117"/>
      <c r="U68" s="117"/>
      <c r="V68" s="117"/>
      <c r="W68" s="117"/>
      <c r="X68" s="117"/>
      <c r="Y68" s="117"/>
      <c r="Z68" s="117"/>
      <c r="AA68" s="117"/>
      <c r="AB68" s="117"/>
      <c r="AC68" s="117"/>
      <c r="AD68" s="117"/>
      <c r="AE68" s="117"/>
      <c r="AF68" s="117"/>
      <c r="AG68" s="117"/>
      <c r="AH68" s="117"/>
      <c r="AI68" s="117"/>
      <c r="AJ68" s="118"/>
      <c r="AK68" s="23"/>
      <c r="AL68" s="23"/>
    </row>
    <row r="69" spans="2:38" ht="15" customHeight="1">
      <c r="B69" s="23"/>
      <c r="C69" s="132"/>
      <c r="D69" s="133"/>
      <c r="E69" s="34"/>
      <c r="F69" s="23"/>
      <c r="G69" s="23"/>
      <c r="H69" s="23"/>
      <c r="I69" s="23"/>
      <c r="J69" s="23"/>
      <c r="K69" s="23"/>
      <c r="L69" s="23"/>
      <c r="M69" s="23"/>
      <c r="N69" s="23"/>
      <c r="O69" s="35"/>
      <c r="P69" s="116"/>
      <c r="Q69" s="117"/>
      <c r="R69" s="117"/>
      <c r="S69" s="117"/>
      <c r="T69" s="117"/>
      <c r="U69" s="117"/>
      <c r="V69" s="117"/>
      <c r="W69" s="117"/>
      <c r="X69" s="117"/>
      <c r="Y69" s="117"/>
      <c r="Z69" s="117"/>
      <c r="AA69" s="117"/>
      <c r="AB69" s="117"/>
      <c r="AC69" s="117"/>
      <c r="AD69" s="117"/>
      <c r="AE69" s="117"/>
      <c r="AF69" s="117"/>
      <c r="AG69" s="117"/>
      <c r="AH69" s="117"/>
      <c r="AI69" s="117"/>
      <c r="AJ69" s="118"/>
      <c r="AK69" s="23"/>
      <c r="AL69" s="23"/>
    </row>
    <row r="70" spans="2:38" ht="15" customHeight="1">
      <c r="B70" s="23"/>
      <c r="C70" s="132"/>
      <c r="D70" s="133"/>
      <c r="E70" s="36"/>
      <c r="F70" s="37"/>
      <c r="G70" s="37"/>
      <c r="H70" s="37"/>
      <c r="I70" s="37"/>
      <c r="J70" s="37"/>
      <c r="K70" s="37"/>
      <c r="L70" s="37"/>
      <c r="M70" s="37"/>
      <c r="N70" s="37"/>
      <c r="O70" s="38"/>
      <c r="P70" s="116"/>
      <c r="Q70" s="117"/>
      <c r="R70" s="117"/>
      <c r="S70" s="117"/>
      <c r="T70" s="117"/>
      <c r="U70" s="117"/>
      <c r="V70" s="117"/>
      <c r="W70" s="117"/>
      <c r="X70" s="117"/>
      <c r="Y70" s="117"/>
      <c r="Z70" s="117"/>
      <c r="AA70" s="117"/>
      <c r="AB70" s="117"/>
      <c r="AC70" s="117"/>
      <c r="AD70" s="117"/>
      <c r="AE70" s="117"/>
      <c r="AF70" s="117"/>
      <c r="AG70" s="117"/>
      <c r="AH70" s="117"/>
      <c r="AI70" s="117"/>
      <c r="AJ70" s="118"/>
      <c r="AK70" s="23"/>
      <c r="AL70" s="23"/>
    </row>
    <row r="71" spans="2:38" ht="18.75" customHeight="1">
      <c r="B71" s="23"/>
      <c r="C71" s="39"/>
      <c r="D71" s="39"/>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row>
    <row r="72" spans="2:54" ht="18.75" customHeight="1">
      <c r="B72" s="23"/>
      <c r="C72" s="40"/>
      <c r="D72" s="41" t="s">
        <v>128</v>
      </c>
      <c r="E72" s="41"/>
      <c r="F72" s="41"/>
      <c r="G72" s="41"/>
      <c r="H72" s="41"/>
      <c r="I72" s="41"/>
      <c r="J72" s="41"/>
      <c r="K72" s="41"/>
      <c r="L72" s="41"/>
      <c r="M72" s="41"/>
      <c r="N72" s="63"/>
      <c r="O72" s="41"/>
      <c r="P72" s="41"/>
      <c r="Q72" s="41"/>
      <c r="R72" s="41"/>
      <c r="S72" s="41"/>
      <c r="T72" s="41"/>
      <c r="U72" s="41"/>
      <c r="V72" s="41"/>
      <c r="W72" s="41"/>
      <c r="X72" s="41"/>
      <c r="Y72" s="41"/>
      <c r="Z72" s="41"/>
      <c r="AA72" s="41"/>
      <c r="AB72" s="41"/>
      <c r="AC72" s="41"/>
      <c r="AD72" s="41"/>
      <c r="AE72" s="41"/>
      <c r="AF72" s="41"/>
      <c r="AG72" s="41"/>
      <c r="AH72" s="41"/>
      <c r="AI72" s="41"/>
      <c r="AJ72" s="42"/>
      <c r="AK72" s="23"/>
      <c r="AL72" s="23"/>
      <c r="AU72" s="1" t="s">
        <v>175</v>
      </c>
      <c r="BB72" s="1" t="s">
        <v>164</v>
      </c>
    </row>
    <row r="73" spans="2:54" ht="18.75" customHeight="1">
      <c r="B73" s="23"/>
      <c r="C73" s="43"/>
      <c r="D73" s="20" t="s">
        <v>177</v>
      </c>
      <c r="E73" s="23" t="s">
        <v>193</v>
      </c>
      <c r="F73" s="23"/>
      <c r="G73" s="23"/>
      <c r="H73" s="23"/>
      <c r="I73" s="21"/>
      <c r="J73" s="23" t="s">
        <v>135</v>
      </c>
      <c r="K73" s="21"/>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44"/>
      <c r="AK73" s="23"/>
      <c r="AL73" s="23"/>
      <c r="AR73" s="91" t="s">
        <v>155</v>
      </c>
      <c r="AS73" s="65" t="b">
        <f>IF(ISTEXT(L73),IF(LEN(L73)&gt;1,TRUE,FALSE),FALSE)</f>
        <v>0</v>
      </c>
      <c r="AT73" s="81" t="s">
        <v>176</v>
      </c>
      <c r="AU73" s="59" t="str">
        <f>IF(AS73=TRUE,"",E73&amp;"を入力して下さい")</f>
        <v>使用ソフト名を入力して下さい</v>
      </c>
      <c r="BB73" s="59" t="s">
        <v>162</v>
      </c>
    </row>
    <row r="74" spans="2:54" ht="18.75" customHeight="1">
      <c r="B74" s="23"/>
      <c r="C74" s="43"/>
      <c r="D74" s="20" t="s">
        <v>177</v>
      </c>
      <c r="E74" s="23" t="s">
        <v>178</v>
      </c>
      <c r="F74" s="23"/>
      <c r="G74" s="23"/>
      <c r="H74" s="23"/>
      <c r="I74" s="23"/>
      <c r="J74" s="23"/>
      <c r="K74" s="23"/>
      <c r="L74" s="23"/>
      <c r="M74" s="23"/>
      <c r="N74" s="56" t="str">
        <f>IF($AN$6="する","チェックボックスをクリックして下さい。","")</f>
        <v>チェックボックスをクリックして下さい。</v>
      </c>
      <c r="O74" s="23"/>
      <c r="P74" s="23"/>
      <c r="Q74" s="23"/>
      <c r="R74" s="23"/>
      <c r="S74" s="23"/>
      <c r="T74" s="23"/>
      <c r="U74" s="23"/>
      <c r="V74" s="23"/>
      <c r="W74" s="23"/>
      <c r="X74" s="21"/>
      <c r="Y74" s="23"/>
      <c r="Z74" s="23"/>
      <c r="AA74" s="23"/>
      <c r="AB74" s="23"/>
      <c r="AC74" s="23"/>
      <c r="AD74" s="23"/>
      <c r="AE74" s="23"/>
      <c r="AF74" s="23"/>
      <c r="AG74" s="23"/>
      <c r="AH74" s="23"/>
      <c r="AI74" s="23"/>
      <c r="AJ74" s="44"/>
      <c r="AK74" s="23"/>
      <c r="AL74" s="23"/>
      <c r="AU74" s="1" t="s">
        <v>182</v>
      </c>
      <c r="AW74" s="1" t="s">
        <v>175</v>
      </c>
      <c r="BB74" s="60">
        <v>1</v>
      </c>
    </row>
    <row r="75" spans="2:54" ht="18.75" customHeight="1">
      <c r="B75" s="23"/>
      <c r="C75" s="43"/>
      <c r="D75" s="23"/>
      <c r="E75" s="23"/>
      <c r="F75" s="23"/>
      <c r="G75" s="129" t="s">
        <v>121</v>
      </c>
      <c r="H75" s="129"/>
      <c r="I75" s="129"/>
      <c r="J75" s="129"/>
      <c r="K75" s="129"/>
      <c r="L75" s="129"/>
      <c r="M75" s="129"/>
      <c r="N75" s="129"/>
      <c r="O75" s="23"/>
      <c r="P75" s="23"/>
      <c r="Q75" s="23"/>
      <c r="R75" s="23"/>
      <c r="S75" s="129" t="s">
        <v>122</v>
      </c>
      <c r="T75" s="129"/>
      <c r="U75" s="129"/>
      <c r="V75" s="129"/>
      <c r="W75" s="129"/>
      <c r="X75" s="129"/>
      <c r="Y75" s="129"/>
      <c r="Z75" s="129"/>
      <c r="AA75" s="23"/>
      <c r="AB75" s="23"/>
      <c r="AC75" s="23"/>
      <c r="AD75" s="23"/>
      <c r="AE75" s="157"/>
      <c r="AF75" s="157"/>
      <c r="AG75" s="157"/>
      <c r="AH75" s="157"/>
      <c r="AI75" s="157"/>
      <c r="AJ75" s="158"/>
      <c r="AK75" s="23"/>
      <c r="AL75" s="23"/>
      <c r="AR75" s="1" t="s">
        <v>159</v>
      </c>
      <c r="AS75" s="65" t="b">
        <v>0</v>
      </c>
      <c r="AT75" s="65" t="b">
        <v>0</v>
      </c>
      <c r="AU75" s="59"/>
      <c r="AV75" s="81" t="s">
        <v>176</v>
      </c>
      <c r="AW75" s="59" t="str">
        <f>IF(AS75=TRUE,IF(AT75=TRUE,IF(AU75=TRUE,E74&amp;"のチェックが多すぎます",E74&amp;"のチェックが多すぎます"),IF(AU75=TRUE,E74&amp;"のチェックが多すぎます","")),IF(AT75=TRUE,IF(AU75=TRUE,E74&amp;"のチェックが多すぎます",""),IF(AU75=TRUE,"",E74&amp;"のチェックボックスをクリックして下さい")))</f>
        <v>採用診断法　のチェックボックスをクリックして下さい</v>
      </c>
      <c r="BB75" s="60">
        <v>1.2</v>
      </c>
    </row>
    <row r="76" spans="2:54" ht="18.75" customHeight="1">
      <c r="B76" s="23"/>
      <c r="C76" s="43"/>
      <c r="D76" s="20" t="s">
        <v>177</v>
      </c>
      <c r="E76" s="23" t="s">
        <v>179</v>
      </c>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44"/>
      <c r="AK76" s="23"/>
      <c r="AL76" s="23"/>
      <c r="AW76" s="1" t="s">
        <v>175</v>
      </c>
      <c r="BB76" s="60">
        <v>1.5</v>
      </c>
    </row>
    <row r="77" spans="2:54" ht="18.75" customHeight="1">
      <c r="B77" s="23"/>
      <c r="C77" s="43"/>
      <c r="D77" s="23"/>
      <c r="E77" s="23"/>
      <c r="F77" s="23"/>
      <c r="G77" s="23" t="s">
        <v>124</v>
      </c>
      <c r="H77" s="21"/>
      <c r="I77" s="23"/>
      <c r="J77" s="23"/>
      <c r="K77" s="23"/>
      <c r="L77" s="23"/>
      <c r="M77" s="23"/>
      <c r="N77" s="23"/>
      <c r="O77" s="23"/>
      <c r="P77" s="23"/>
      <c r="Q77" s="23"/>
      <c r="R77" s="23"/>
      <c r="S77" s="23"/>
      <c r="T77" s="23"/>
      <c r="U77" s="23"/>
      <c r="V77" s="23"/>
      <c r="W77" s="21"/>
      <c r="X77" s="21"/>
      <c r="Y77" s="23" t="s">
        <v>123</v>
      </c>
      <c r="Z77" s="23"/>
      <c r="AA77" s="23"/>
      <c r="AB77" s="23"/>
      <c r="AC77" s="23"/>
      <c r="AD77" s="23"/>
      <c r="AE77" s="23"/>
      <c r="AF77" s="23"/>
      <c r="AG77" s="23"/>
      <c r="AH77" s="23"/>
      <c r="AI77" s="23"/>
      <c r="AJ77" s="44"/>
      <c r="AK77" s="23"/>
      <c r="AL77" s="23"/>
      <c r="AR77" s="1" t="s">
        <v>160</v>
      </c>
      <c r="AS77" s="65" t="b">
        <v>1</v>
      </c>
      <c r="AT77" s="65" t="b">
        <v>0</v>
      </c>
      <c r="AU77" s="59"/>
      <c r="AV77" s="81" t="s">
        <v>176</v>
      </c>
      <c r="AW77" s="59">
        <f>IF(AS77=TRUE,IF(AT77=TRUE,E76&amp;"のチェックが多すぎます",""),IF(AT77=FALSE,E76&amp;"のチェックボックスをクリックして下さい",""))</f>
      </c>
      <c r="BB77" s="60">
        <v>2</v>
      </c>
    </row>
    <row r="78" spans="2:54" ht="18.75" customHeight="1">
      <c r="B78" s="23"/>
      <c r="C78" s="43"/>
      <c r="D78" s="20" t="s">
        <v>177</v>
      </c>
      <c r="E78" s="23" t="s">
        <v>180</v>
      </c>
      <c r="F78" s="23"/>
      <c r="G78" s="23"/>
      <c r="H78" s="23"/>
      <c r="I78" s="23"/>
      <c r="J78" s="23"/>
      <c r="K78" s="23"/>
      <c r="L78" s="23" t="s">
        <v>132</v>
      </c>
      <c r="M78" s="21"/>
      <c r="N78" s="23"/>
      <c r="O78" s="23"/>
      <c r="P78" s="23"/>
      <c r="Q78" s="23"/>
      <c r="R78" s="23"/>
      <c r="S78" s="23"/>
      <c r="T78" s="23"/>
      <c r="U78" s="23"/>
      <c r="V78" s="23"/>
      <c r="W78" s="23"/>
      <c r="X78" s="23"/>
      <c r="Y78" s="23"/>
      <c r="Z78" s="23"/>
      <c r="AA78" s="23"/>
      <c r="AB78" s="23"/>
      <c r="AC78" s="23"/>
      <c r="AD78" s="23"/>
      <c r="AE78" s="23"/>
      <c r="AF78" s="23"/>
      <c r="AG78" s="23"/>
      <c r="AH78" s="23"/>
      <c r="AI78" s="23"/>
      <c r="AJ78" s="44"/>
      <c r="AK78" s="23"/>
      <c r="AL78" s="23"/>
      <c r="AW78" s="1" t="s">
        <v>175</v>
      </c>
      <c r="BB78" s="60"/>
    </row>
    <row r="79" spans="2:54" ht="18.75" customHeight="1">
      <c r="B79" s="23"/>
      <c r="C79" s="43"/>
      <c r="D79" s="23"/>
      <c r="E79" s="23"/>
      <c r="F79" s="23"/>
      <c r="G79" s="23" t="s">
        <v>125</v>
      </c>
      <c r="H79" s="23"/>
      <c r="I79" s="23"/>
      <c r="J79" s="23"/>
      <c r="K79" s="23"/>
      <c r="L79" s="23"/>
      <c r="M79" s="23"/>
      <c r="N79" s="23"/>
      <c r="O79" s="23"/>
      <c r="P79" s="23"/>
      <c r="Q79" s="23"/>
      <c r="R79" s="23"/>
      <c r="S79" s="23" t="s">
        <v>126</v>
      </c>
      <c r="T79" s="23"/>
      <c r="U79" s="23"/>
      <c r="V79" s="23"/>
      <c r="W79" s="23"/>
      <c r="X79" s="23"/>
      <c r="Y79" s="23"/>
      <c r="Z79" s="23"/>
      <c r="AA79" s="23"/>
      <c r="AB79" s="23"/>
      <c r="AC79" s="23"/>
      <c r="AD79" s="23"/>
      <c r="AE79" s="23"/>
      <c r="AF79" s="23"/>
      <c r="AG79" s="23"/>
      <c r="AH79" s="23"/>
      <c r="AI79" s="23"/>
      <c r="AJ79" s="44"/>
      <c r="AK79" s="23"/>
      <c r="AL79" s="23"/>
      <c r="AR79" s="1" t="s">
        <v>161</v>
      </c>
      <c r="AS79" s="65" t="b">
        <v>1</v>
      </c>
      <c r="AT79" s="65" t="b">
        <v>0</v>
      </c>
      <c r="AU79" s="59"/>
      <c r="AV79" s="81" t="s">
        <v>176</v>
      </c>
      <c r="AW79" s="59">
        <f>IF(AS79=TRUE,IF(AT79=TRUE,E78&amp;"のチェックが多すぎます",""),IF(AT79=FALSE,E78&amp;"のチェックボックスをクリックして下さい",""))</f>
      </c>
      <c r="AX79" s="74"/>
      <c r="AZ79" s="74"/>
      <c r="BA79" s="74"/>
      <c r="BB79" s="61"/>
    </row>
    <row r="80" spans="2:47" ht="18.75" customHeight="1">
      <c r="B80" s="23"/>
      <c r="C80" s="43"/>
      <c r="D80" s="20" t="s">
        <v>177</v>
      </c>
      <c r="E80" s="23" t="s">
        <v>183</v>
      </c>
      <c r="F80" s="23"/>
      <c r="G80" s="23"/>
      <c r="H80" s="23"/>
      <c r="I80" s="23"/>
      <c r="J80" s="23"/>
      <c r="K80" s="23"/>
      <c r="L80" s="23"/>
      <c r="M80" s="23"/>
      <c r="N80" s="23"/>
      <c r="O80" s="23"/>
      <c r="P80" s="23"/>
      <c r="Q80" s="23"/>
      <c r="R80" s="23"/>
      <c r="S80" s="23"/>
      <c r="T80" s="23"/>
      <c r="U80" s="23"/>
      <c r="V80" s="23"/>
      <c r="X80" s="23"/>
      <c r="Y80" s="23"/>
      <c r="AA80" s="23"/>
      <c r="AB80" s="23"/>
      <c r="AC80" s="23"/>
      <c r="AD80" s="23"/>
      <c r="AJ80" s="44"/>
      <c r="AK80" s="23"/>
      <c r="AL80" s="23"/>
      <c r="AS80" s="74"/>
      <c r="AU80" s="1" t="s">
        <v>175</v>
      </c>
    </row>
    <row r="81" spans="2:47" ht="18.75" customHeight="1">
      <c r="B81" s="23"/>
      <c r="C81" s="43"/>
      <c r="D81" s="20"/>
      <c r="E81" s="23" t="s">
        <v>201</v>
      </c>
      <c r="F81" s="23"/>
      <c r="G81" s="23"/>
      <c r="H81" s="23"/>
      <c r="I81" s="23"/>
      <c r="J81" s="23"/>
      <c r="K81" s="23"/>
      <c r="L81" s="23"/>
      <c r="M81" s="23"/>
      <c r="N81" s="23"/>
      <c r="O81" s="68" t="s">
        <v>163</v>
      </c>
      <c r="P81" s="134"/>
      <c r="Q81" s="134"/>
      <c r="R81" s="23" t="s">
        <v>151</v>
      </c>
      <c r="S81" s="23"/>
      <c r="T81" s="23"/>
      <c r="U81" s="23"/>
      <c r="V81" s="23"/>
      <c r="W81" s="23"/>
      <c r="X81" s="23"/>
      <c r="Y81" s="23"/>
      <c r="AA81" s="23"/>
      <c r="AB81" s="23"/>
      <c r="AC81" s="23"/>
      <c r="AF81" s="68"/>
      <c r="AG81" s="23"/>
      <c r="AI81" s="23"/>
      <c r="AJ81" s="44"/>
      <c r="AK81" s="23"/>
      <c r="AL81" s="23"/>
      <c r="AR81" s="1" t="s">
        <v>162</v>
      </c>
      <c r="AS81" s="65" t="b">
        <f>IF(ISNUMBER(P81),IF(P81&gt;0,TRUE,FALSE),FALSE)</f>
        <v>0</v>
      </c>
      <c r="AT81" s="81" t="s">
        <v>176</v>
      </c>
      <c r="AU81" s="59" t="str">
        <f>IF(AS81=TRUE,"",E81&amp;"を入力して下さい")</f>
        <v>当敷地の基準法上の積雪深さを入力して下さい</v>
      </c>
    </row>
    <row r="82" spans="2:45" ht="18.75" customHeight="1">
      <c r="B82" s="23"/>
      <c r="C82" s="43"/>
      <c r="D82" s="20" t="s">
        <v>177</v>
      </c>
      <c r="E82" s="23"/>
      <c r="F82" s="23"/>
      <c r="G82" s="23"/>
      <c r="H82" s="23"/>
      <c r="I82" s="23"/>
      <c r="J82" s="23"/>
      <c r="K82" s="23"/>
      <c r="L82" s="23"/>
      <c r="M82" s="23"/>
      <c r="N82" s="23"/>
      <c r="O82" s="23"/>
      <c r="P82" s="23"/>
      <c r="Q82" s="23"/>
      <c r="R82" s="23"/>
      <c r="S82" s="23"/>
      <c r="T82" s="23"/>
      <c r="U82" s="23"/>
      <c r="V82" s="23"/>
      <c r="W82" s="23"/>
      <c r="X82" s="23"/>
      <c r="Y82" s="23"/>
      <c r="AA82" s="23"/>
      <c r="AB82" s="23"/>
      <c r="AC82" s="23"/>
      <c r="AF82" s="68"/>
      <c r="AG82" s="23"/>
      <c r="AI82" s="23"/>
      <c r="AJ82" s="44"/>
      <c r="AK82" s="23"/>
      <c r="AL82" s="23"/>
      <c r="AS82" s="74"/>
    </row>
    <row r="83" spans="2:45" ht="18.75" customHeight="1">
      <c r="B83" s="23"/>
      <c r="C83" s="43"/>
      <c r="D83" s="20"/>
      <c r="E83" s="23"/>
      <c r="F83" s="23"/>
      <c r="G83" s="23"/>
      <c r="H83" s="23"/>
      <c r="I83" s="23"/>
      <c r="J83" s="23"/>
      <c r="K83" s="23"/>
      <c r="L83" s="23"/>
      <c r="M83" s="23"/>
      <c r="N83" s="23"/>
      <c r="O83" s="23"/>
      <c r="P83" s="23"/>
      <c r="Q83" s="23"/>
      <c r="R83" s="23"/>
      <c r="S83" s="23"/>
      <c r="T83" s="23"/>
      <c r="U83" s="23"/>
      <c r="V83" s="23"/>
      <c r="W83" s="23"/>
      <c r="X83" s="23"/>
      <c r="Y83" s="23"/>
      <c r="AA83" s="23"/>
      <c r="AB83" s="23"/>
      <c r="AC83" s="23"/>
      <c r="AF83" s="68"/>
      <c r="AG83" s="23"/>
      <c r="AI83" s="23"/>
      <c r="AJ83" s="44"/>
      <c r="AK83" s="23"/>
      <c r="AL83" s="23"/>
      <c r="AS83" s="74"/>
    </row>
    <row r="84" spans="2:38" ht="18.75" customHeight="1">
      <c r="B84" s="23"/>
      <c r="C84" s="45"/>
      <c r="D84" s="57"/>
      <c r="E84" s="57" t="str">
        <f>IF($AN$6="する","※耐震診断プログラムによって報告書様式が異なる場合があります。","")</f>
        <v>※耐震診断プログラムによって報告書様式が異なる場合があります。</v>
      </c>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7"/>
      <c r="AK84" s="23"/>
      <c r="AL84" s="23"/>
    </row>
    <row r="85" spans="2:47" ht="18.75" customHeight="1">
      <c r="B85" s="23"/>
      <c r="C85" s="23"/>
      <c r="D85" s="56"/>
      <c r="E85" s="56"/>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S85" s="74"/>
      <c r="AT85" s="81"/>
      <c r="AU85" s="21"/>
    </row>
    <row r="86" spans="2:38" ht="18.75" customHeight="1">
      <c r="B86" s="23"/>
      <c r="C86" s="23"/>
      <c r="D86" s="23" t="s">
        <v>69</v>
      </c>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row>
    <row r="87" spans="2:38" ht="18.75" customHeight="1">
      <c r="B87" s="23"/>
      <c r="C87" s="23"/>
      <c r="D87" s="51" t="s">
        <v>70</v>
      </c>
      <c r="E87" s="111" t="s">
        <v>98</v>
      </c>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23"/>
      <c r="AL87" s="23"/>
    </row>
    <row r="88" spans="2:38" ht="18.75" customHeight="1">
      <c r="B88" s="23"/>
      <c r="C88" s="23"/>
      <c r="D88" s="5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23"/>
      <c r="AL88" s="23"/>
    </row>
    <row r="89" spans="2:38" ht="18.75" customHeight="1">
      <c r="B89" s="23"/>
      <c r="C89" s="23"/>
      <c r="D89" s="51" t="s">
        <v>70</v>
      </c>
      <c r="E89" s="111" t="s">
        <v>97</v>
      </c>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23"/>
      <c r="AL89" s="23"/>
    </row>
    <row r="90" spans="2:38" ht="18.75" customHeight="1">
      <c r="B90" s="23"/>
      <c r="C90" s="23"/>
      <c r="D90" s="5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23"/>
      <c r="AL90" s="23"/>
    </row>
    <row r="91" spans="2:38" ht="18.75" customHeight="1">
      <c r="B91" s="23"/>
      <c r="C91" s="23"/>
      <c r="D91" s="51" t="s">
        <v>70</v>
      </c>
      <c r="E91" s="111" t="s">
        <v>96</v>
      </c>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23"/>
      <c r="AL91" s="23"/>
    </row>
    <row r="92" spans="2:38" ht="18.75" customHeight="1">
      <c r="B92" s="23"/>
      <c r="C92" s="23"/>
      <c r="D92" s="50"/>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23"/>
      <c r="AL92" s="23"/>
    </row>
    <row r="93" spans="2:38" ht="18.75" customHeight="1">
      <c r="B93" s="23"/>
      <c r="C93" s="23"/>
      <c r="D93" s="50"/>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3"/>
      <c r="AL93" s="23"/>
    </row>
    <row r="94" spans="2:38" ht="18.75" customHeight="1">
      <c r="B94" s="23"/>
      <c r="C94" s="23"/>
      <c r="D94" s="50"/>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3"/>
      <c r="AL94" s="23"/>
    </row>
    <row r="95" spans="1:38" ht="15" customHeight="1">
      <c r="A95" s="1" t="s">
        <v>111</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row>
    <row r="96" spans="2:38" ht="15" customHeight="1">
      <c r="B96" s="48"/>
      <c r="D96" s="112" t="s">
        <v>76</v>
      </c>
      <c r="E96" s="112"/>
      <c r="F96" s="112"/>
      <c r="G96" s="112"/>
      <c r="H96" s="112"/>
      <c r="I96" s="112"/>
      <c r="J96" s="112"/>
      <c r="K96" s="112"/>
      <c r="L96" s="112"/>
      <c r="M96" s="112"/>
      <c r="N96" s="112"/>
      <c r="O96" s="112"/>
      <c r="P96" s="112"/>
      <c r="Q96" s="112"/>
      <c r="R96" s="112"/>
      <c r="S96" s="112"/>
      <c r="T96" s="112"/>
      <c r="U96" s="112"/>
      <c r="V96" s="112"/>
      <c r="W96" s="48"/>
      <c r="X96" s="48"/>
      <c r="Y96" s="48"/>
      <c r="Z96" s="48"/>
      <c r="AA96" s="48"/>
      <c r="AB96" s="48"/>
      <c r="AC96" s="48"/>
      <c r="AD96" s="48"/>
      <c r="AE96" s="48"/>
      <c r="AF96" s="48"/>
      <c r="AG96" s="48"/>
      <c r="AH96" s="48"/>
      <c r="AI96" s="48"/>
      <c r="AJ96" s="48"/>
      <c r="AK96" s="48"/>
      <c r="AL96" s="48"/>
    </row>
    <row r="97" spans="2:38" ht="15" customHeight="1">
      <c r="B97" s="23"/>
      <c r="D97" s="112"/>
      <c r="E97" s="112"/>
      <c r="F97" s="112"/>
      <c r="G97" s="112"/>
      <c r="H97" s="112"/>
      <c r="I97" s="112"/>
      <c r="J97" s="112"/>
      <c r="K97" s="112"/>
      <c r="L97" s="112"/>
      <c r="M97" s="112"/>
      <c r="N97" s="112"/>
      <c r="O97" s="112"/>
      <c r="P97" s="112"/>
      <c r="Q97" s="112"/>
      <c r="R97" s="112"/>
      <c r="S97" s="112"/>
      <c r="T97" s="112"/>
      <c r="U97" s="112"/>
      <c r="V97" s="112"/>
      <c r="W97" s="23"/>
      <c r="X97" s="23"/>
      <c r="Y97" s="23"/>
      <c r="Z97" s="23"/>
      <c r="AA97" s="23"/>
      <c r="AB97" s="23"/>
      <c r="AC97" s="23"/>
      <c r="AD97" s="23"/>
      <c r="AE97" s="23"/>
      <c r="AF97" s="23"/>
      <c r="AG97" s="23"/>
      <c r="AH97" s="23"/>
      <c r="AI97" s="23"/>
      <c r="AJ97" s="23"/>
      <c r="AK97" s="23"/>
      <c r="AL97" s="23"/>
    </row>
    <row r="98" spans="2:38" ht="15" customHeight="1">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2:38" ht="15" customHeight="1">
      <c r="B99" s="23"/>
      <c r="C99" s="130" t="str">
        <f>""&amp;$I$4&amp;" "&amp;$S$4</f>
        <v> 邸</v>
      </c>
      <c r="D99" s="130"/>
      <c r="E99" s="130"/>
      <c r="F99" s="130"/>
      <c r="G99" s="130"/>
      <c r="H99" s="130"/>
      <c r="I99" s="130"/>
      <c r="K99" s="23"/>
      <c r="L99" s="23"/>
      <c r="M99" s="23"/>
      <c r="N99" s="23"/>
      <c r="O99" s="23"/>
      <c r="P99" s="23"/>
      <c r="Q99" s="23"/>
      <c r="R99" s="23"/>
      <c r="S99" s="23"/>
      <c r="T99" s="23"/>
      <c r="U99" s="23"/>
      <c r="V99" s="23"/>
      <c r="W99" s="23"/>
      <c r="X99" s="23"/>
      <c r="Y99" s="68" t="s">
        <v>149</v>
      </c>
      <c r="Z99" s="128" t="e">
        <f>AF105</f>
        <v>#NUM!</v>
      </c>
      <c r="AA99" s="128"/>
      <c r="AB99" s="128"/>
      <c r="AC99" s="128"/>
      <c r="AD99" s="23" t="s">
        <v>148</v>
      </c>
      <c r="AE99" s="23"/>
      <c r="AF99" s="23"/>
      <c r="AG99" s="23"/>
      <c r="AH99" s="23"/>
      <c r="AI99" s="23"/>
      <c r="AJ99" s="23"/>
      <c r="AK99" s="23"/>
      <c r="AL99" s="23"/>
    </row>
    <row r="100" spans="2:38" ht="15" customHeight="1">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row>
    <row r="101" spans="2:38" ht="15" customHeight="1">
      <c r="B101" s="23"/>
      <c r="C101" s="23" t="s">
        <v>87</v>
      </c>
      <c r="D101" s="23"/>
      <c r="E101" s="23"/>
      <c r="F101" s="23"/>
      <c r="G101" s="23"/>
      <c r="H101" s="23"/>
      <c r="I101" s="23"/>
      <c r="J101" s="131">
        <f>IF($AD$5&gt;0,IF($AD$4&gt;0,2,1),0)</f>
        <v>0</v>
      </c>
      <c r="K101" s="131"/>
      <c r="L101" s="23" t="s">
        <v>127</v>
      </c>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row>
    <row r="102" spans="2:38" ht="15" customHeight="1">
      <c r="B102" s="23"/>
      <c r="C102" s="23"/>
      <c r="D102" s="23"/>
      <c r="F102" s="23" t="s">
        <v>77</v>
      </c>
      <c r="G102" s="23"/>
      <c r="H102" s="23"/>
      <c r="I102" s="23"/>
      <c r="J102" s="23"/>
      <c r="K102" s="23"/>
      <c r="L102" s="23" t="s">
        <v>86</v>
      </c>
      <c r="M102" s="23"/>
      <c r="N102" s="23"/>
      <c r="O102" s="23"/>
      <c r="P102" s="23"/>
      <c r="Q102" s="23" t="s">
        <v>79</v>
      </c>
      <c r="R102" s="23"/>
      <c r="T102" s="23"/>
      <c r="U102" s="23"/>
      <c r="V102" s="23"/>
      <c r="W102" s="23" t="s">
        <v>80</v>
      </c>
      <c r="X102" s="23"/>
      <c r="Z102" s="23"/>
      <c r="AA102" s="23"/>
      <c r="AB102" s="23"/>
      <c r="AC102" s="23"/>
      <c r="AD102" s="23"/>
      <c r="AE102" s="23"/>
      <c r="AF102" s="23" t="s">
        <v>82</v>
      </c>
      <c r="AG102" s="23"/>
      <c r="AH102" s="23"/>
      <c r="AI102" s="23"/>
      <c r="AJ102" s="23"/>
      <c r="AK102" s="23"/>
      <c r="AL102" s="23"/>
    </row>
    <row r="103" spans="2:38" ht="15" customHeight="1">
      <c r="B103" s="23"/>
      <c r="C103" s="23"/>
      <c r="D103" s="23" t="s">
        <v>85</v>
      </c>
      <c r="F103" s="23"/>
      <c r="G103" s="23"/>
      <c r="H103" s="23"/>
      <c r="I103" s="23"/>
      <c r="J103" s="23"/>
      <c r="K103" s="23"/>
      <c r="L103" s="23" t="s">
        <v>78</v>
      </c>
      <c r="M103" s="23"/>
      <c r="N103" s="23"/>
      <c r="O103" s="23"/>
      <c r="P103" s="23"/>
      <c r="Q103" s="23" t="s">
        <v>66</v>
      </c>
      <c r="R103" s="23"/>
      <c r="T103" s="23"/>
      <c r="U103" s="23"/>
      <c r="V103" s="23"/>
      <c r="X103" s="23" t="s">
        <v>81</v>
      </c>
      <c r="Z103" s="23"/>
      <c r="AA103" s="23"/>
      <c r="AB103" s="23"/>
      <c r="AC103" s="23"/>
      <c r="AD103" s="23"/>
      <c r="AE103" s="29"/>
      <c r="AF103" s="29"/>
      <c r="AG103" s="29"/>
      <c r="AH103" s="29"/>
      <c r="AI103" s="23"/>
      <c r="AJ103" s="23"/>
      <c r="AK103" s="23"/>
      <c r="AL103" s="23"/>
    </row>
    <row r="104" spans="2:38" ht="15" customHeight="1">
      <c r="B104" s="23"/>
      <c r="C104" s="23"/>
      <c r="D104" s="23"/>
      <c r="AK104" s="23"/>
      <c r="AL104" s="23"/>
    </row>
    <row r="105" spans="2:38" ht="15" customHeight="1">
      <c r="B105" s="23"/>
      <c r="C105" s="29"/>
      <c r="D105" s="23"/>
      <c r="E105" s="126">
        <f>IF($J$101=1,Q109,IF($J$101=2,Q110,0))</f>
        <v>0</v>
      </c>
      <c r="F105" s="126"/>
      <c r="G105" s="126"/>
      <c r="H105" s="23"/>
      <c r="I105" s="64" t="s">
        <v>136</v>
      </c>
      <c r="J105" s="23"/>
      <c r="K105" s="22"/>
      <c r="L105" s="127">
        <v>1</v>
      </c>
      <c r="M105" s="127"/>
      <c r="N105" s="127"/>
      <c r="O105" s="127"/>
      <c r="P105" s="23" t="s">
        <v>83</v>
      </c>
      <c r="Q105" s="127">
        <f>$C$24</f>
        <v>0</v>
      </c>
      <c r="R105" s="127"/>
      <c r="S105" s="127"/>
      <c r="T105" s="127"/>
      <c r="U105" s="52" t="s">
        <v>101</v>
      </c>
      <c r="V105" s="22"/>
      <c r="W105" s="153">
        <f>AD6</f>
        <v>0</v>
      </c>
      <c r="X105" s="154"/>
      <c r="Y105" s="154"/>
      <c r="Z105" s="154"/>
      <c r="AA105" s="154"/>
      <c r="AB105" s="23" t="s">
        <v>104</v>
      </c>
      <c r="AC105" s="155">
        <f>IF($J$101=1,0.69,IF($J$101=2,0.53,0))</f>
        <v>0</v>
      </c>
      <c r="AD105" s="155"/>
      <c r="AE105" s="23" t="s">
        <v>84</v>
      </c>
      <c r="AF105" s="156" t="e">
        <f>IF($C$24&gt;1,"－",ROUND(E105*((L105-Q105)*W105)^AC105,0))</f>
        <v>#NUM!</v>
      </c>
      <c r="AG105" s="156"/>
      <c r="AH105" s="156"/>
      <c r="AI105" s="23" t="s">
        <v>105</v>
      </c>
      <c r="AK105" s="23"/>
      <c r="AL105" s="23"/>
    </row>
    <row r="106" spans="2:38" ht="15" customHeight="1">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row>
    <row r="107" spans="2:38" ht="15" customHeight="1">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row>
    <row r="108" spans="2:38" ht="15" customHeight="1">
      <c r="B108" s="23"/>
      <c r="C108" s="23" t="s">
        <v>95</v>
      </c>
      <c r="D108" s="23"/>
      <c r="E108" s="23"/>
      <c r="F108" s="23"/>
      <c r="G108" s="23"/>
      <c r="H108" s="23"/>
      <c r="I108" s="23"/>
      <c r="J108" s="23"/>
      <c r="K108" s="23"/>
      <c r="L108" s="23"/>
      <c r="M108" s="23"/>
      <c r="N108" s="23"/>
      <c r="O108" s="56" t="str">
        <f>IF($AN$6="する","※別添パンフレットの7、8頁を参照してください。","")</f>
        <v>※別添パンフレットの7、8頁を参照してください。</v>
      </c>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row>
    <row r="109" spans="2:38" ht="15" customHeight="1">
      <c r="B109" s="23"/>
      <c r="C109" s="23"/>
      <c r="D109" s="23"/>
      <c r="E109" s="23"/>
      <c r="F109" s="23"/>
      <c r="G109" s="23"/>
      <c r="H109" s="23" t="s">
        <v>99</v>
      </c>
      <c r="I109" s="23"/>
      <c r="J109" s="23"/>
      <c r="K109" s="23"/>
      <c r="L109" s="23"/>
      <c r="M109" s="23"/>
      <c r="N109" s="23"/>
      <c r="O109" s="23"/>
      <c r="P109" s="23"/>
      <c r="Q109" s="131">
        <v>7.94</v>
      </c>
      <c r="R109" s="131"/>
      <c r="S109" s="131"/>
      <c r="T109" s="23" t="s">
        <v>103</v>
      </c>
      <c r="U109" s="23"/>
      <c r="V109" s="23"/>
      <c r="W109" s="23"/>
      <c r="X109" s="23"/>
      <c r="Y109" s="23"/>
      <c r="Z109" s="23"/>
      <c r="AA109" s="23"/>
      <c r="AB109" s="23"/>
      <c r="AC109" s="23"/>
      <c r="AD109" s="23"/>
      <c r="AE109" s="23"/>
      <c r="AF109" s="23"/>
      <c r="AG109" s="23"/>
      <c r="AH109" s="23"/>
      <c r="AI109" s="23"/>
      <c r="AJ109" s="23"/>
      <c r="AK109" s="23"/>
      <c r="AL109" s="23"/>
    </row>
    <row r="110" spans="2:38" ht="15" customHeight="1">
      <c r="B110" s="23"/>
      <c r="C110" s="23"/>
      <c r="D110" s="23"/>
      <c r="E110" s="23"/>
      <c r="F110" s="23"/>
      <c r="G110" s="23"/>
      <c r="H110" s="23" t="s">
        <v>100</v>
      </c>
      <c r="I110" s="23"/>
      <c r="J110" s="23"/>
      <c r="K110" s="23"/>
      <c r="L110" s="23"/>
      <c r="M110" s="23"/>
      <c r="N110" s="23"/>
      <c r="O110" s="23"/>
      <c r="P110" s="23"/>
      <c r="Q110" s="131">
        <v>17.4</v>
      </c>
      <c r="R110" s="131"/>
      <c r="S110" s="131"/>
      <c r="T110" s="23" t="s">
        <v>102</v>
      </c>
      <c r="U110" s="23"/>
      <c r="V110" s="23"/>
      <c r="W110" s="23"/>
      <c r="X110" s="23"/>
      <c r="Y110" s="23"/>
      <c r="Z110" s="23"/>
      <c r="AA110" s="23"/>
      <c r="AB110" s="23"/>
      <c r="AC110" s="23"/>
      <c r="AD110" s="23"/>
      <c r="AE110" s="23"/>
      <c r="AF110" s="23"/>
      <c r="AG110" s="23"/>
      <c r="AH110" s="23"/>
      <c r="AI110" s="23"/>
      <c r="AJ110" s="23"/>
      <c r="AK110" s="23"/>
      <c r="AL110" s="23"/>
    </row>
    <row r="111" spans="2:38" ht="15" customHeight="1">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row>
    <row r="112" spans="2:38" ht="15" customHeight="1">
      <c r="B112" s="23"/>
      <c r="C112" s="23" t="s">
        <v>88</v>
      </c>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row>
    <row r="113" spans="2:38" ht="15" customHeight="1">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row>
    <row r="114" spans="2:38" ht="15" customHeight="1">
      <c r="B114" s="23"/>
      <c r="C114" s="67" t="s">
        <v>113</v>
      </c>
      <c r="D114" s="50"/>
      <c r="E114" s="111" t="s">
        <v>118</v>
      </c>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23"/>
      <c r="AL114" s="23"/>
    </row>
    <row r="115" spans="2:38" ht="15" customHeight="1">
      <c r="B115" s="23"/>
      <c r="C115" s="22"/>
      <c r="D115" s="50"/>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23"/>
      <c r="AL115" s="23"/>
    </row>
    <row r="116" spans="2:38" ht="15" customHeight="1">
      <c r="B116" s="23"/>
      <c r="C116" s="22"/>
      <c r="D116" s="50"/>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23"/>
      <c r="AL116" s="23"/>
    </row>
    <row r="117" spans="2:38" ht="15" customHeight="1">
      <c r="B117" s="23"/>
      <c r="C117" s="67" t="s">
        <v>114</v>
      </c>
      <c r="D117" s="50"/>
      <c r="E117" s="111" t="s">
        <v>117</v>
      </c>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23"/>
      <c r="AL117" s="23"/>
    </row>
    <row r="118" spans="2:38" ht="15" customHeight="1">
      <c r="B118" s="23"/>
      <c r="C118" s="22"/>
      <c r="D118" s="50"/>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23"/>
      <c r="AL118" s="23"/>
    </row>
    <row r="119" spans="2:38" ht="15" customHeight="1">
      <c r="B119" s="23"/>
      <c r="C119" s="22"/>
      <c r="D119" s="50"/>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23"/>
      <c r="AL119" s="23"/>
    </row>
    <row r="120" spans="2:38" ht="15" customHeight="1">
      <c r="B120" s="23"/>
      <c r="C120" s="67" t="s">
        <v>115</v>
      </c>
      <c r="D120" s="50"/>
      <c r="E120" s="111" t="s">
        <v>116</v>
      </c>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23"/>
      <c r="AL120" s="23"/>
    </row>
    <row r="121" spans="2:38" ht="15" customHeight="1">
      <c r="B121" s="23"/>
      <c r="C121" s="50"/>
      <c r="D121" s="50"/>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23"/>
      <c r="AL121" s="23"/>
    </row>
    <row r="122" spans="2:38" ht="15" customHeight="1">
      <c r="B122" s="23"/>
      <c r="C122" s="50"/>
      <c r="D122" s="50"/>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23"/>
      <c r="AL122" s="23"/>
    </row>
    <row r="123" spans="2:38" ht="15" customHeight="1">
      <c r="B123" s="23"/>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3"/>
      <c r="AG123" s="23"/>
      <c r="AH123" s="23"/>
      <c r="AI123" s="23"/>
      <c r="AJ123" s="23"/>
      <c r="AK123" s="23"/>
      <c r="AL123" s="23"/>
    </row>
    <row r="124" spans="2:38" ht="15" customHeight="1">
      <c r="B124" s="23"/>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3"/>
      <c r="AG124" s="23"/>
      <c r="AH124" s="23"/>
      <c r="AI124" s="23"/>
      <c r="AJ124" s="23"/>
      <c r="AK124" s="23"/>
      <c r="AL124" s="23"/>
    </row>
    <row r="125" spans="2:38" ht="15" customHeight="1">
      <c r="B125" s="23"/>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3"/>
      <c r="AG125" s="23"/>
      <c r="AH125" s="23"/>
      <c r="AI125" s="23"/>
      <c r="AJ125" s="23"/>
      <c r="AK125" s="23"/>
      <c r="AL125" s="23"/>
    </row>
    <row r="126" spans="2:38" ht="15" customHeight="1">
      <c r="B126" s="23"/>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3"/>
      <c r="AG126" s="23"/>
      <c r="AH126" s="23"/>
      <c r="AI126" s="23"/>
      <c r="AJ126" s="23"/>
      <c r="AK126" s="23"/>
      <c r="AL126" s="23"/>
    </row>
    <row r="127" spans="2:38" ht="15" customHeight="1">
      <c r="B127" s="23"/>
      <c r="C127" s="54" t="s">
        <v>94</v>
      </c>
      <c r="D127" s="23"/>
      <c r="E127" s="23"/>
      <c r="F127" s="23"/>
      <c r="G127" s="23"/>
      <c r="H127" s="23"/>
      <c r="I127" s="23"/>
      <c r="J127" s="23"/>
      <c r="K127" s="23"/>
      <c r="M127" s="56" t="str">
        <f>IF($AN$6="する","※一般的な補強方法の考え方です。詳しくは専門家とご相談ください。","")</f>
        <v>※一般的な補強方法の考え方です。詳しくは専門家とご相談ください。</v>
      </c>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row>
    <row r="128" spans="2:38" ht="15" customHeight="1">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row>
    <row r="129" spans="2:38" ht="15" customHeight="1">
      <c r="B129" s="23"/>
      <c r="C129" s="23" t="s">
        <v>89</v>
      </c>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row>
    <row r="130" spans="2:38" ht="15" customHeight="1">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row>
    <row r="131" spans="2:38" ht="15" customHeight="1">
      <c r="B131" s="23"/>
      <c r="C131" s="23" t="s">
        <v>90</v>
      </c>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row>
    <row r="132" spans="2:38" ht="15" customHeight="1">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row>
    <row r="133" spans="2:38" ht="15" customHeight="1">
      <c r="B133" s="23"/>
      <c r="C133" s="23" t="s">
        <v>91</v>
      </c>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row>
    <row r="134" spans="2:38" ht="15" customHeight="1">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row>
    <row r="135" spans="2:38" ht="15" customHeight="1">
      <c r="B135" s="23"/>
      <c r="C135" s="23" t="s">
        <v>92</v>
      </c>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row>
    <row r="136" spans="2:38" ht="15" customHeight="1">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row>
    <row r="137" spans="2:38" ht="15" customHeight="1">
      <c r="B137" s="23"/>
      <c r="C137" s="23" t="s">
        <v>93</v>
      </c>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row>
    <row r="138" spans="2:38" ht="15" customHeight="1">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row>
    <row r="139" spans="2:38" ht="15" customHeight="1">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row>
    <row r="140" spans="2:38" ht="15" customHeight="1">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row>
    <row r="141" spans="2:38" ht="15" customHeight="1">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row>
    <row r="142" spans="2:38" ht="15" customHeight="1">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row>
    <row r="143" spans="2:38" ht="15" customHeight="1">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23"/>
      <c r="AL143" s="23"/>
    </row>
    <row r="144" spans="2:38" ht="15" customHeight="1">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80"/>
      <c r="AL144" s="80"/>
    </row>
    <row r="145" ht="12">
      <c r="A145" s="1" t="s">
        <v>112</v>
      </c>
    </row>
  </sheetData>
  <sheetProtection formatRows="0"/>
  <mergeCells count="157">
    <mergeCell ref="H33:AJ33"/>
    <mergeCell ref="E114:AJ116"/>
    <mergeCell ref="E117:AJ119"/>
    <mergeCell ref="L73:AI73"/>
    <mergeCell ref="W105:AA105"/>
    <mergeCell ref="AC105:AD105"/>
    <mergeCell ref="AF105:AH105"/>
    <mergeCell ref="P53:AJ55"/>
    <mergeCell ref="AE75:AJ75"/>
    <mergeCell ref="Q110:S110"/>
    <mergeCell ref="Y5:AC5"/>
    <mergeCell ref="Y6:AC6"/>
    <mergeCell ref="AD4:AH4"/>
    <mergeCell ref="AD5:AH5"/>
    <mergeCell ref="S75:Z75"/>
    <mergeCell ref="C4:H4"/>
    <mergeCell ref="S10:U13"/>
    <mergeCell ref="AF9:AJ9"/>
    <mergeCell ref="AF10:AJ13"/>
    <mergeCell ref="S9:U9"/>
    <mergeCell ref="AD3:AJ3"/>
    <mergeCell ref="AI4:AJ4"/>
    <mergeCell ref="AI5:AJ5"/>
    <mergeCell ref="AI6:AJ6"/>
    <mergeCell ref="Y4:AC4"/>
    <mergeCell ref="C9:D9"/>
    <mergeCell ref="E9:F9"/>
    <mergeCell ref="AD6:AH6"/>
    <mergeCell ref="V9:Z9"/>
    <mergeCell ref="D2:M3"/>
    <mergeCell ref="C10:D13"/>
    <mergeCell ref="E10:F13"/>
    <mergeCell ref="AA10:AE13"/>
    <mergeCell ref="AA9:AE9"/>
    <mergeCell ref="G19:I19"/>
    <mergeCell ref="C14:D17"/>
    <mergeCell ref="E14:F15"/>
    <mergeCell ref="E16:F17"/>
    <mergeCell ref="G14:I14"/>
    <mergeCell ref="G15:I15"/>
    <mergeCell ref="G10:I13"/>
    <mergeCell ref="G9:I9"/>
    <mergeCell ref="J9:N9"/>
    <mergeCell ref="J10:N13"/>
    <mergeCell ref="O9:R9"/>
    <mergeCell ref="O10:R13"/>
    <mergeCell ref="J19:N19"/>
    <mergeCell ref="G16:I16"/>
    <mergeCell ref="J16:N16"/>
    <mergeCell ref="O16:R16"/>
    <mergeCell ref="G17:I17"/>
    <mergeCell ref="J17:N17"/>
    <mergeCell ref="AF16:AJ16"/>
    <mergeCell ref="AF17:AJ17"/>
    <mergeCell ref="J14:N14"/>
    <mergeCell ref="S14:U17"/>
    <mergeCell ref="AF18:AJ18"/>
    <mergeCell ref="V16:Z16"/>
    <mergeCell ref="J15:N15"/>
    <mergeCell ref="O15:R15"/>
    <mergeCell ref="V15:Z15"/>
    <mergeCell ref="V14:Z14"/>
    <mergeCell ref="AF20:AJ20"/>
    <mergeCell ref="O19:R19"/>
    <mergeCell ref="V19:Z19"/>
    <mergeCell ref="O17:R17"/>
    <mergeCell ref="V17:Z17"/>
    <mergeCell ref="AF19:AJ19"/>
    <mergeCell ref="V10:Z13"/>
    <mergeCell ref="AF15:AJ15"/>
    <mergeCell ref="AA14:AE15"/>
    <mergeCell ref="AA16:AE17"/>
    <mergeCell ref="AF14:AJ14"/>
    <mergeCell ref="R27:Y27"/>
    <mergeCell ref="Z27:AA27"/>
    <mergeCell ref="AB27:AJ27"/>
    <mergeCell ref="R26:Y26"/>
    <mergeCell ref="O14:R14"/>
    <mergeCell ref="O26:Q26"/>
    <mergeCell ref="C23:N23"/>
    <mergeCell ref="AA18:AE19"/>
    <mergeCell ref="J18:N18"/>
    <mergeCell ref="O18:R18"/>
    <mergeCell ref="V18:Z18"/>
    <mergeCell ref="G21:I21"/>
    <mergeCell ref="G18:I18"/>
    <mergeCell ref="C18:D21"/>
    <mergeCell ref="J21:N21"/>
    <mergeCell ref="E18:F19"/>
    <mergeCell ref="E20:F21"/>
    <mergeCell ref="G20:I20"/>
    <mergeCell ref="O21:R21"/>
    <mergeCell ref="V21:Z21"/>
    <mergeCell ref="R25:Y25"/>
    <mergeCell ref="O25:Q25"/>
    <mergeCell ref="J20:N20"/>
    <mergeCell ref="O20:R20"/>
    <mergeCell ref="V20:Z20"/>
    <mergeCell ref="C28:AJ30"/>
    <mergeCell ref="C24:N27"/>
    <mergeCell ref="O23:Y23"/>
    <mergeCell ref="R24:Y24"/>
    <mergeCell ref="C59:D61"/>
    <mergeCell ref="AF21:AJ21"/>
    <mergeCell ref="S18:U21"/>
    <mergeCell ref="P56:AJ58"/>
    <mergeCell ref="Z23:AJ23"/>
    <mergeCell ref="O27:Q27"/>
    <mergeCell ref="C99:I99"/>
    <mergeCell ref="E91:AJ92"/>
    <mergeCell ref="J101:K101"/>
    <mergeCell ref="Q109:S109"/>
    <mergeCell ref="C62:D64"/>
    <mergeCell ref="C65:D67"/>
    <mergeCell ref="C68:D70"/>
    <mergeCell ref="P68:AJ70"/>
    <mergeCell ref="P81:Q81"/>
    <mergeCell ref="P47:AJ49"/>
    <mergeCell ref="P50:AJ52"/>
    <mergeCell ref="E105:G105"/>
    <mergeCell ref="L105:O105"/>
    <mergeCell ref="Q105:T105"/>
    <mergeCell ref="Z99:AC99"/>
    <mergeCell ref="P59:AJ61"/>
    <mergeCell ref="E87:AJ88"/>
    <mergeCell ref="E89:AJ90"/>
    <mergeCell ref="G75:N75"/>
    <mergeCell ref="I4:R4"/>
    <mergeCell ref="S4:X4"/>
    <mergeCell ref="C47:D49"/>
    <mergeCell ref="C50:D52"/>
    <mergeCell ref="C53:D55"/>
    <mergeCell ref="C56:D58"/>
    <mergeCell ref="H36:AJ36"/>
    <mergeCell ref="H39:AJ39"/>
    <mergeCell ref="H42:AJ42"/>
    <mergeCell ref="O24:Q24"/>
    <mergeCell ref="Y3:AC3"/>
    <mergeCell ref="E120:AJ122"/>
    <mergeCell ref="D45:O46"/>
    <mergeCell ref="D96:V97"/>
    <mergeCell ref="D33:G33"/>
    <mergeCell ref="D36:G36"/>
    <mergeCell ref="D39:G39"/>
    <mergeCell ref="D42:G42"/>
    <mergeCell ref="P62:AJ64"/>
    <mergeCell ref="P65:AJ67"/>
    <mergeCell ref="AV12:AV13"/>
    <mergeCell ref="AW12:AW13"/>
    <mergeCell ref="AX12:AX13"/>
    <mergeCell ref="Z24:AA24"/>
    <mergeCell ref="Z25:AA25"/>
    <mergeCell ref="Z26:AA26"/>
    <mergeCell ref="AB24:AJ24"/>
    <mergeCell ref="AB25:AJ25"/>
    <mergeCell ref="AB26:AJ26"/>
    <mergeCell ref="AA20:AE21"/>
  </mergeCells>
  <conditionalFormatting sqref="R24:Y27">
    <cfRule type="containsText" priority="9" dxfId="0" operator="containsText" stopIfTrue="1" text="　">
      <formula>NOT(ISERROR(SEARCH("　",R24)))</formula>
    </cfRule>
  </conditionalFormatting>
  <conditionalFormatting sqref="O24:Q27">
    <cfRule type="containsText" priority="2" dxfId="0" operator="containsText" stopIfTrue="1" text="●">
      <formula>NOT(ISERROR(SEARCH("●",O24)))</formula>
    </cfRule>
    <cfRule type="containsText" priority="8" dxfId="9" operator="containsText" stopIfTrue="1" text="●">
      <formula>NOT(ISERROR(SEARCH("●",O24)))</formula>
    </cfRule>
  </conditionalFormatting>
  <conditionalFormatting sqref="AB24:AJ27">
    <cfRule type="containsText" priority="1" dxfId="0" operator="containsText" stopIfTrue="1" text="　">
      <formula>NOT(ISERROR(SEARCH("　",AB24)))</formula>
    </cfRule>
    <cfRule type="containsText" priority="7" dxfId="9" operator="containsText" stopIfTrue="1" text="　">
      <formula>NOT(ISERROR(SEARCH("　",AB24)))</formula>
    </cfRule>
  </conditionalFormatting>
  <conditionalFormatting sqref="Z24:AA24">
    <cfRule type="containsText" priority="6" dxfId="0" operator="containsText" stopIfTrue="1" text="◎">
      <formula>NOT(ISERROR(SEARCH("◎",Z24)))</formula>
    </cfRule>
  </conditionalFormatting>
  <conditionalFormatting sqref="Z25:AA25">
    <cfRule type="containsText" priority="5" dxfId="0" operator="containsText" stopIfTrue="1" text="○">
      <formula>NOT(ISERROR(SEARCH("○",Z25)))</formula>
    </cfRule>
  </conditionalFormatting>
  <conditionalFormatting sqref="Z26:AA26">
    <cfRule type="containsText" priority="4" dxfId="0" operator="containsText" stopIfTrue="1" text="△">
      <formula>NOT(ISERROR(SEARCH("△",Z26)))</formula>
    </cfRule>
  </conditionalFormatting>
  <conditionalFormatting sqref="Z27:AA27">
    <cfRule type="containsText" priority="3" dxfId="0" operator="containsText" stopIfTrue="1" text="×">
      <formula>NOT(ISERROR(SEARCH("×",Z27)))</formula>
    </cfRule>
  </conditionalFormatting>
  <dataValidations count="3">
    <dataValidation type="list" allowBlank="1" showInputMessage="1" showErrorMessage="1" sqref="AN6">
      <formula1>"する,しない"</formula1>
    </dataValidation>
    <dataValidation type="list" allowBlank="1" showInputMessage="1" showErrorMessage="1" sqref="S4:X4">
      <formula1>"邸,様"</formula1>
    </dataValidation>
    <dataValidation type="list" allowBlank="1" showInputMessage="1" showErrorMessage="1" sqref="P81:Q81">
      <formula1>$BB$74:$BB$79</formula1>
    </dataValidation>
  </dataValidations>
  <printOptions horizontalCentered="1"/>
  <pageMargins left="0.6692913385826772" right="0.6692913385826772" top="0.5905511811023623" bottom="0.31496062992125984" header="0.3937007874015748" footer="0.196850393700787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フロム構造計画研究所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竹村誠太郎</dc:creator>
  <cp:keywords/>
  <dc:description/>
  <cp:lastModifiedBy>松下 雅恵</cp:lastModifiedBy>
  <cp:lastPrinted>2023-03-02T00:31:12Z</cp:lastPrinted>
  <dcterms:created xsi:type="dcterms:W3CDTF">2008-07-05T05:50:45Z</dcterms:created>
  <dcterms:modified xsi:type="dcterms:W3CDTF">2023-05-01T07:06:37Z</dcterms:modified>
  <cp:category/>
  <cp:version/>
  <cp:contentType/>
  <cp:contentStatus/>
</cp:coreProperties>
</file>